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285" yWindow="300" windowWidth="17490" windowHeight="9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E362" i="1" l="1"/>
  <c r="J291" i="1" l="1"/>
  <c r="I467" i="1" l="1"/>
  <c r="N467" i="1"/>
  <c r="O467" i="1"/>
  <c r="P467" i="1"/>
  <c r="Q467" i="1"/>
  <c r="R467" i="1"/>
  <c r="S467" i="1"/>
  <c r="T467" i="1"/>
  <c r="U467" i="1"/>
  <c r="I452" i="1"/>
  <c r="N452" i="1"/>
  <c r="O452" i="1"/>
  <c r="P452" i="1"/>
  <c r="Q452" i="1"/>
  <c r="R452" i="1"/>
  <c r="S452" i="1"/>
  <c r="T452" i="1"/>
  <c r="U452" i="1"/>
  <c r="I437" i="1"/>
  <c r="N437" i="1"/>
  <c r="O437" i="1"/>
  <c r="P437" i="1"/>
  <c r="Q437" i="1"/>
  <c r="R437" i="1"/>
  <c r="S437" i="1"/>
  <c r="T437" i="1"/>
  <c r="U437" i="1"/>
  <c r="I422" i="1"/>
  <c r="N422" i="1"/>
  <c r="O422" i="1"/>
  <c r="P422" i="1"/>
  <c r="Q422" i="1"/>
  <c r="R422" i="1"/>
  <c r="S422" i="1"/>
  <c r="T422" i="1"/>
  <c r="U422" i="1"/>
  <c r="I407" i="1"/>
  <c r="N407" i="1"/>
  <c r="O407" i="1"/>
  <c r="P407" i="1"/>
  <c r="Q407" i="1"/>
  <c r="R407" i="1"/>
  <c r="S407" i="1"/>
  <c r="T407" i="1"/>
  <c r="U407" i="1"/>
  <c r="I347" i="1"/>
  <c r="N347" i="1"/>
  <c r="O347" i="1"/>
  <c r="P347" i="1"/>
  <c r="Q347" i="1"/>
  <c r="R347" i="1"/>
  <c r="S347" i="1"/>
  <c r="T347" i="1"/>
  <c r="U347" i="1"/>
  <c r="I332" i="1"/>
  <c r="N332" i="1"/>
  <c r="N257" i="1" s="1"/>
  <c r="O332" i="1"/>
  <c r="P332" i="1"/>
  <c r="Q332" i="1"/>
  <c r="R332" i="1"/>
  <c r="S332" i="1"/>
  <c r="T332" i="1"/>
  <c r="U332" i="1"/>
  <c r="I317" i="1"/>
  <c r="N317" i="1"/>
  <c r="O317" i="1"/>
  <c r="P317" i="1"/>
  <c r="Q317" i="1"/>
  <c r="R317" i="1"/>
  <c r="S317" i="1"/>
  <c r="T317" i="1"/>
  <c r="U317" i="1"/>
  <c r="I302" i="1"/>
  <c r="N302" i="1"/>
  <c r="O302" i="1"/>
  <c r="P302" i="1"/>
  <c r="Q302" i="1"/>
  <c r="R302" i="1"/>
  <c r="S302" i="1"/>
  <c r="T302" i="1"/>
  <c r="U302" i="1"/>
  <c r="I242" i="1"/>
  <c r="N242" i="1"/>
  <c r="O242" i="1"/>
  <c r="P242" i="1"/>
  <c r="Q242" i="1"/>
  <c r="R242" i="1"/>
  <c r="S242" i="1"/>
  <c r="T242" i="1"/>
  <c r="U242" i="1"/>
  <c r="I227" i="1"/>
  <c r="N227" i="1"/>
  <c r="O227" i="1"/>
  <c r="P227" i="1"/>
  <c r="Q227" i="1"/>
  <c r="R227" i="1"/>
  <c r="S227" i="1"/>
  <c r="T227" i="1"/>
  <c r="U227" i="1"/>
  <c r="I212" i="1"/>
  <c r="N212" i="1"/>
  <c r="O212" i="1"/>
  <c r="P212" i="1"/>
  <c r="Q212" i="1"/>
  <c r="R212" i="1"/>
  <c r="S212" i="1"/>
  <c r="T212" i="1"/>
  <c r="U212" i="1"/>
  <c r="I197" i="1"/>
  <c r="N197" i="1"/>
  <c r="O197" i="1"/>
  <c r="P197" i="1"/>
  <c r="R197" i="1"/>
  <c r="S197" i="1"/>
  <c r="T197" i="1"/>
  <c r="U197" i="1"/>
  <c r="I137" i="1"/>
  <c r="N137" i="1"/>
  <c r="O137" i="1"/>
  <c r="P137" i="1"/>
  <c r="Q137" i="1"/>
  <c r="R137" i="1"/>
  <c r="S137" i="1"/>
  <c r="T137" i="1"/>
  <c r="U137" i="1"/>
  <c r="I122" i="1"/>
  <c r="N122" i="1"/>
  <c r="O122" i="1"/>
  <c r="P122" i="1"/>
  <c r="Q122" i="1"/>
  <c r="R122" i="1"/>
  <c r="S122" i="1"/>
  <c r="T122" i="1"/>
  <c r="U122" i="1"/>
  <c r="I62" i="1"/>
  <c r="N62" i="1"/>
  <c r="O62" i="1"/>
  <c r="P62" i="1"/>
  <c r="Q62" i="1"/>
  <c r="R62" i="1"/>
  <c r="S62" i="1"/>
  <c r="T62" i="1"/>
  <c r="U62" i="1"/>
  <c r="P247" i="1"/>
  <c r="N351" i="1"/>
  <c r="O351" i="1"/>
  <c r="R351" i="1"/>
  <c r="S351" i="1"/>
  <c r="T351" i="1"/>
  <c r="U351" i="1"/>
  <c r="N352" i="1"/>
  <c r="O352" i="1"/>
  <c r="Q352" i="1"/>
  <c r="R352" i="1"/>
  <c r="S352" i="1"/>
  <c r="T352" i="1"/>
  <c r="U352" i="1"/>
  <c r="H353" i="1"/>
  <c r="I353" i="1"/>
  <c r="N353" i="1"/>
  <c r="O353" i="1"/>
  <c r="P353" i="1"/>
  <c r="Q353" i="1"/>
  <c r="R353" i="1"/>
  <c r="S353" i="1"/>
  <c r="T353" i="1"/>
  <c r="U353" i="1"/>
  <c r="H354" i="1"/>
  <c r="I354" i="1"/>
  <c r="N354" i="1"/>
  <c r="O354" i="1"/>
  <c r="P354" i="1"/>
  <c r="Q354" i="1"/>
  <c r="R354" i="1"/>
  <c r="S354" i="1"/>
  <c r="T354" i="1"/>
  <c r="U354" i="1"/>
  <c r="H355" i="1"/>
  <c r="I355" i="1"/>
  <c r="N355" i="1"/>
  <c r="O355" i="1"/>
  <c r="P355" i="1"/>
  <c r="Q355" i="1"/>
  <c r="R355" i="1"/>
  <c r="S355" i="1"/>
  <c r="T355" i="1"/>
  <c r="U355" i="1"/>
  <c r="H356" i="1"/>
  <c r="I356" i="1"/>
  <c r="N356" i="1"/>
  <c r="O356" i="1"/>
  <c r="P356" i="1"/>
  <c r="Q356" i="1"/>
  <c r="R356" i="1"/>
  <c r="S356" i="1"/>
  <c r="T356" i="1"/>
  <c r="U356" i="1"/>
  <c r="N357" i="1"/>
  <c r="O357" i="1"/>
  <c r="P357" i="1"/>
  <c r="Q357" i="1"/>
  <c r="R357" i="1"/>
  <c r="S357" i="1"/>
  <c r="T357" i="1"/>
  <c r="U357" i="1"/>
  <c r="N358" i="1"/>
  <c r="O358" i="1"/>
  <c r="P358" i="1"/>
  <c r="Q358" i="1"/>
  <c r="R358" i="1"/>
  <c r="S358" i="1"/>
  <c r="T358" i="1"/>
  <c r="U358" i="1"/>
  <c r="H359" i="1"/>
  <c r="I359" i="1"/>
  <c r="N359" i="1"/>
  <c r="O359" i="1"/>
  <c r="P359" i="1"/>
  <c r="Q359" i="1"/>
  <c r="R359" i="1"/>
  <c r="S359" i="1"/>
  <c r="T359" i="1"/>
  <c r="U359" i="1"/>
  <c r="N360" i="1"/>
  <c r="O360" i="1"/>
  <c r="P360" i="1"/>
  <c r="Q360" i="1"/>
  <c r="R360" i="1"/>
  <c r="S360" i="1"/>
  <c r="T360" i="1"/>
  <c r="U360" i="1"/>
  <c r="N361" i="1"/>
  <c r="O361" i="1"/>
  <c r="P361" i="1"/>
  <c r="Q361" i="1"/>
  <c r="R361" i="1"/>
  <c r="S361" i="1"/>
  <c r="T361" i="1"/>
  <c r="U361" i="1"/>
  <c r="N350" i="1"/>
  <c r="O350" i="1"/>
  <c r="Q350" i="1"/>
  <c r="R350" i="1"/>
  <c r="S350" i="1"/>
  <c r="T350" i="1"/>
  <c r="U350" i="1"/>
  <c r="H467" i="1"/>
  <c r="E467" i="1"/>
  <c r="E468" i="1" s="1"/>
  <c r="K466" i="1"/>
  <c r="M466" i="1" s="1"/>
  <c r="J466" i="1"/>
  <c r="L466" i="1" s="1"/>
  <c r="K465" i="1"/>
  <c r="M465" i="1" s="1"/>
  <c r="J465" i="1"/>
  <c r="L465" i="1" s="1"/>
  <c r="M464" i="1"/>
  <c r="K464" i="1"/>
  <c r="J464" i="1"/>
  <c r="L464" i="1" s="1"/>
  <c r="K463" i="1"/>
  <c r="M463" i="1" s="1"/>
  <c r="J463" i="1"/>
  <c r="L463" i="1" s="1"/>
  <c r="K462" i="1"/>
  <c r="M462" i="1" s="1"/>
  <c r="J462" i="1"/>
  <c r="L462" i="1" s="1"/>
  <c r="K461" i="1"/>
  <c r="M461" i="1" s="1"/>
  <c r="J461" i="1"/>
  <c r="L461" i="1" s="1"/>
  <c r="K460" i="1"/>
  <c r="M460" i="1" s="1"/>
  <c r="J460" i="1"/>
  <c r="L460" i="1" s="1"/>
  <c r="K459" i="1"/>
  <c r="M459" i="1" s="1"/>
  <c r="J459" i="1"/>
  <c r="L459" i="1" s="1"/>
  <c r="K458" i="1"/>
  <c r="M458" i="1" s="1"/>
  <c r="J458" i="1"/>
  <c r="L458" i="1" s="1"/>
  <c r="L467" i="1" s="1"/>
  <c r="K457" i="1"/>
  <c r="M457" i="1" s="1"/>
  <c r="J457" i="1"/>
  <c r="L457" i="1" s="1"/>
  <c r="K456" i="1"/>
  <c r="M456" i="1" s="1"/>
  <c r="J456" i="1"/>
  <c r="L456" i="1" s="1"/>
  <c r="K455" i="1"/>
  <c r="M455" i="1" s="1"/>
  <c r="J455" i="1"/>
  <c r="L455" i="1" s="1"/>
  <c r="H452" i="1"/>
  <c r="E452" i="1"/>
  <c r="K451" i="1"/>
  <c r="M451" i="1" s="1"/>
  <c r="J451" i="1"/>
  <c r="L451" i="1" s="1"/>
  <c r="K450" i="1"/>
  <c r="M450" i="1" s="1"/>
  <c r="J450" i="1"/>
  <c r="L450" i="1" s="1"/>
  <c r="K449" i="1"/>
  <c r="M449" i="1" s="1"/>
  <c r="J449" i="1"/>
  <c r="L449" i="1" s="1"/>
  <c r="K448" i="1"/>
  <c r="M448" i="1" s="1"/>
  <c r="J448" i="1"/>
  <c r="L448" i="1" s="1"/>
  <c r="K447" i="1"/>
  <c r="M447" i="1" s="1"/>
  <c r="J447" i="1"/>
  <c r="L447" i="1" s="1"/>
  <c r="K446" i="1"/>
  <c r="M446" i="1" s="1"/>
  <c r="J446" i="1"/>
  <c r="L446" i="1" s="1"/>
  <c r="K445" i="1"/>
  <c r="M445" i="1" s="1"/>
  <c r="J445" i="1"/>
  <c r="L445" i="1" s="1"/>
  <c r="K444" i="1"/>
  <c r="M444" i="1" s="1"/>
  <c r="J444" i="1"/>
  <c r="L444" i="1" s="1"/>
  <c r="K443" i="1"/>
  <c r="M443" i="1" s="1"/>
  <c r="J443" i="1"/>
  <c r="L443" i="1" s="1"/>
  <c r="K442" i="1"/>
  <c r="M442" i="1" s="1"/>
  <c r="J442" i="1"/>
  <c r="L442" i="1" s="1"/>
  <c r="K441" i="1"/>
  <c r="M441" i="1" s="1"/>
  <c r="J441" i="1"/>
  <c r="L441" i="1" s="1"/>
  <c r="K440" i="1"/>
  <c r="J440" i="1"/>
  <c r="H437" i="1"/>
  <c r="E437" i="1"/>
  <c r="M436" i="1"/>
  <c r="K436" i="1"/>
  <c r="J436" i="1"/>
  <c r="L436" i="1" s="1"/>
  <c r="K435" i="1"/>
  <c r="M435" i="1" s="1"/>
  <c r="J435" i="1"/>
  <c r="L435" i="1" s="1"/>
  <c r="K434" i="1"/>
  <c r="M434" i="1" s="1"/>
  <c r="J434" i="1"/>
  <c r="L434" i="1" s="1"/>
  <c r="K433" i="1"/>
  <c r="M433" i="1" s="1"/>
  <c r="J433" i="1"/>
  <c r="L433" i="1" s="1"/>
  <c r="K432" i="1"/>
  <c r="M432" i="1" s="1"/>
  <c r="J432" i="1"/>
  <c r="L432" i="1" s="1"/>
  <c r="K431" i="1"/>
  <c r="M431" i="1" s="1"/>
  <c r="J431" i="1"/>
  <c r="L431" i="1" s="1"/>
  <c r="K430" i="1"/>
  <c r="M430" i="1" s="1"/>
  <c r="J430" i="1"/>
  <c r="L430" i="1" s="1"/>
  <c r="K429" i="1"/>
  <c r="M429" i="1" s="1"/>
  <c r="J429" i="1"/>
  <c r="L429" i="1" s="1"/>
  <c r="K428" i="1"/>
  <c r="M428" i="1" s="1"/>
  <c r="J428" i="1"/>
  <c r="L428" i="1" s="1"/>
  <c r="K427" i="1"/>
  <c r="M427" i="1" s="1"/>
  <c r="J427" i="1"/>
  <c r="L427" i="1" s="1"/>
  <c r="K426" i="1"/>
  <c r="M426" i="1" s="1"/>
  <c r="J426" i="1"/>
  <c r="L426" i="1" s="1"/>
  <c r="K425" i="1"/>
  <c r="M425" i="1" s="1"/>
  <c r="J425" i="1"/>
  <c r="H422" i="1"/>
  <c r="E422" i="1"/>
  <c r="K421" i="1"/>
  <c r="M421" i="1" s="1"/>
  <c r="J421" i="1"/>
  <c r="L421" i="1" s="1"/>
  <c r="K420" i="1"/>
  <c r="M420" i="1" s="1"/>
  <c r="J420" i="1"/>
  <c r="L420" i="1" s="1"/>
  <c r="K419" i="1"/>
  <c r="M419" i="1" s="1"/>
  <c r="J419" i="1"/>
  <c r="L419" i="1" s="1"/>
  <c r="K418" i="1"/>
  <c r="M418" i="1" s="1"/>
  <c r="J418" i="1"/>
  <c r="L418" i="1" s="1"/>
  <c r="K417" i="1"/>
  <c r="M417" i="1" s="1"/>
  <c r="J417" i="1"/>
  <c r="L417" i="1" s="1"/>
  <c r="K416" i="1"/>
  <c r="M416" i="1" s="1"/>
  <c r="J416" i="1"/>
  <c r="L416" i="1" s="1"/>
  <c r="K415" i="1"/>
  <c r="M415" i="1" s="1"/>
  <c r="J415" i="1"/>
  <c r="L415" i="1" s="1"/>
  <c r="K414" i="1"/>
  <c r="M414" i="1" s="1"/>
  <c r="J414" i="1"/>
  <c r="L414" i="1" s="1"/>
  <c r="K413" i="1"/>
  <c r="M413" i="1" s="1"/>
  <c r="J413" i="1"/>
  <c r="L413" i="1" s="1"/>
  <c r="K412" i="1"/>
  <c r="M412" i="1" s="1"/>
  <c r="J412" i="1"/>
  <c r="L412" i="1" s="1"/>
  <c r="K411" i="1"/>
  <c r="M411" i="1" s="1"/>
  <c r="J411" i="1"/>
  <c r="L411" i="1" s="1"/>
  <c r="K410" i="1"/>
  <c r="M410" i="1" s="1"/>
  <c r="J410" i="1"/>
  <c r="L410" i="1" s="1"/>
  <c r="H407" i="1"/>
  <c r="E407" i="1"/>
  <c r="K406" i="1"/>
  <c r="M406" i="1" s="1"/>
  <c r="J406" i="1"/>
  <c r="L406" i="1" s="1"/>
  <c r="K405" i="1"/>
  <c r="M405" i="1" s="1"/>
  <c r="J405" i="1"/>
  <c r="L405" i="1" s="1"/>
  <c r="K404" i="1"/>
  <c r="M404" i="1" s="1"/>
  <c r="J404" i="1"/>
  <c r="L404" i="1" s="1"/>
  <c r="K403" i="1"/>
  <c r="M403" i="1" s="1"/>
  <c r="J403" i="1"/>
  <c r="L403" i="1" s="1"/>
  <c r="K402" i="1"/>
  <c r="M402" i="1" s="1"/>
  <c r="J402" i="1"/>
  <c r="L402" i="1" s="1"/>
  <c r="K401" i="1"/>
  <c r="M401" i="1" s="1"/>
  <c r="J401" i="1"/>
  <c r="L401" i="1"/>
  <c r="K400" i="1"/>
  <c r="M400" i="1" s="1"/>
  <c r="J400" i="1"/>
  <c r="L400" i="1"/>
  <c r="K399" i="1"/>
  <c r="M399" i="1" s="1"/>
  <c r="J399" i="1"/>
  <c r="L399" i="1"/>
  <c r="K398" i="1"/>
  <c r="J398" i="1"/>
  <c r="L398" i="1" s="1"/>
  <c r="K397" i="1"/>
  <c r="M397" i="1" s="1"/>
  <c r="J397" i="1"/>
  <c r="L397" i="1"/>
  <c r="K396" i="1"/>
  <c r="M396" i="1" s="1"/>
  <c r="J396" i="1"/>
  <c r="L396" i="1" s="1"/>
  <c r="K395" i="1"/>
  <c r="M395" i="1" s="1"/>
  <c r="J395" i="1"/>
  <c r="U392" i="1"/>
  <c r="T392" i="1"/>
  <c r="S392" i="1"/>
  <c r="R392" i="1"/>
  <c r="Q392" i="1"/>
  <c r="P392" i="1"/>
  <c r="O392" i="1"/>
  <c r="N392" i="1"/>
  <c r="I392" i="1"/>
  <c r="H392" i="1"/>
  <c r="E392" i="1"/>
  <c r="K391" i="1"/>
  <c r="M391" i="1" s="1"/>
  <c r="J391" i="1"/>
  <c r="L391" i="1" s="1"/>
  <c r="K390" i="1"/>
  <c r="M390" i="1" s="1"/>
  <c r="J390" i="1"/>
  <c r="L390" i="1"/>
  <c r="K389" i="1"/>
  <c r="M389" i="1" s="1"/>
  <c r="J389" i="1"/>
  <c r="L389" i="1"/>
  <c r="K388" i="1"/>
  <c r="M388" i="1" s="1"/>
  <c r="J388" i="1"/>
  <c r="L388" i="1" s="1"/>
  <c r="K387" i="1"/>
  <c r="M387" i="1" s="1"/>
  <c r="J387" i="1"/>
  <c r="L387" i="1"/>
  <c r="K386" i="1"/>
  <c r="M386" i="1" s="1"/>
  <c r="J386" i="1"/>
  <c r="L386" i="1" s="1"/>
  <c r="K385" i="1"/>
  <c r="M385" i="1" s="1"/>
  <c r="J385" i="1"/>
  <c r="L385" i="1"/>
  <c r="K384" i="1"/>
  <c r="M384" i="1" s="1"/>
  <c r="J384" i="1"/>
  <c r="L384" i="1" s="1"/>
  <c r="K383" i="1"/>
  <c r="M383" i="1" s="1"/>
  <c r="J383" i="1"/>
  <c r="L383" i="1"/>
  <c r="K382" i="1"/>
  <c r="M382" i="1"/>
  <c r="J382" i="1"/>
  <c r="L382" i="1"/>
  <c r="K381" i="1"/>
  <c r="M381" i="1" s="1"/>
  <c r="J381" i="1"/>
  <c r="L381" i="1" s="1"/>
  <c r="K380" i="1"/>
  <c r="M380" i="1" s="1"/>
  <c r="J380" i="1"/>
  <c r="L380" i="1" s="1"/>
  <c r="U377" i="1"/>
  <c r="T377" i="1"/>
  <c r="S377" i="1"/>
  <c r="R377" i="1"/>
  <c r="Q377" i="1"/>
  <c r="P377" i="1"/>
  <c r="O377" i="1"/>
  <c r="O362" i="1" s="1"/>
  <c r="N377" i="1"/>
  <c r="N362" i="1" s="1"/>
  <c r="I377" i="1"/>
  <c r="H377" i="1"/>
  <c r="E377" i="1"/>
  <c r="K376" i="1"/>
  <c r="M376" i="1" s="1"/>
  <c r="J376" i="1"/>
  <c r="L376" i="1" s="1"/>
  <c r="K375" i="1"/>
  <c r="M375" i="1" s="1"/>
  <c r="J375" i="1"/>
  <c r="L375" i="1" s="1"/>
  <c r="K374" i="1"/>
  <c r="M374" i="1" s="1"/>
  <c r="J374" i="1"/>
  <c r="L374" i="1" s="1"/>
  <c r="K373" i="1"/>
  <c r="M373" i="1" s="1"/>
  <c r="J373" i="1"/>
  <c r="L373" i="1" s="1"/>
  <c r="K372" i="1"/>
  <c r="M372" i="1" s="1"/>
  <c r="J372" i="1"/>
  <c r="L372" i="1" s="1"/>
  <c r="K371" i="1"/>
  <c r="M371" i="1" s="1"/>
  <c r="J371" i="1"/>
  <c r="K370" i="1"/>
  <c r="M370" i="1" s="1"/>
  <c r="J370" i="1"/>
  <c r="L370" i="1"/>
  <c r="K369" i="1"/>
  <c r="M369" i="1" s="1"/>
  <c r="J369" i="1"/>
  <c r="L369" i="1" s="1"/>
  <c r="K368" i="1"/>
  <c r="M368" i="1" s="1"/>
  <c r="J368" i="1"/>
  <c r="L368" i="1" s="1"/>
  <c r="K367" i="1"/>
  <c r="M367" i="1" s="1"/>
  <c r="J367" i="1"/>
  <c r="L367" i="1" s="1"/>
  <c r="K366" i="1"/>
  <c r="M366" i="1" s="1"/>
  <c r="J366" i="1"/>
  <c r="L366" i="1" s="1"/>
  <c r="K365" i="1"/>
  <c r="M365" i="1" s="1"/>
  <c r="J365" i="1"/>
  <c r="N246" i="1"/>
  <c r="O246" i="1"/>
  <c r="R246" i="1"/>
  <c r="S246" i="1"/>
  <c r="T246" i="1"/>
  <c r="U246" i="1"/>
  <c r="N247" i="1"/>
  <c r="O247" i="1"/>
  <c r="R247" i="1"/>
  <c r="S247" i="1"/>
  <c r="T247" i="1"/>
  <c r="U247" i="1"/>
  <c r="N248" i="1"/>
  <c r="O248" i="1"/>
  <c r="P248" i="1"/>
  <c r="Q248" i="1"/>
  <c r="R248" i="1"/>
  <c r="S248" i="1"/>
  <c r="T248" i="1"/>
  <c r="U248" i="1"/>
  <c r="N249" i="1"/>
  <c r="O249" i="1"/>
  <c r="P249" i="1"/>
  <c r="Q249" i="1"/>
  <c r="R249" i="1"/>
  <c r="S249" i="1"/>
  <c r="T249" i="1"/>
  <c r="U249" i="1"/>
  <c r="N250" i="1"/>
  <c r="O250" i="1"/>
  <c r="P250" i="1"/>
  <c r="Q250" i="1"/>
  <c r="R250" i="1"/>
  <c r="S250" i="1"/>
  <c r="T250" i="1"/>
  <c r="U250" i="1"/>
  <c r="N251" i="1"/>
  <c r="O251" i="1"/>
  <c r="P251" i="1"/>
  <c r="Q251" i="1"/>
  <c r="R251" i="1"/>
  <c r="S251" i="1"/>
  <c r="T251" i="1"/>
  <c r="U251" i="1"/>
  <c r="N252" i="1"/>
  <c r="O252" i="1"/>
  <c r="P252" i="1"/>
  <c r="Q252" i="1"/>
  <c r="R252" i="1"/>
  <c r="S252" i="1"/>
  <c r="T252" i="1"/>
  <c r="U252" i="1"/>
  <c r="N253" i="1"/>
  <c r="O253" i="1"/>
  <c r="P253" i="1"/>
  <c r="Q253" i="1"/>
  <c r="R253" i="1"/>
  <c r="S253" i="1"/>
  <c r="T253" i="1"/>
  <c r="U253" i="1"/>
  <c r="N254" i="1"/>
  <c r="O254" i="1"/>
  <c r="P254" i="1"/>
  <c r="Q254" i="1"/>
  <c r="R254" i="1"/>
  <c r="S254" i="1"/>
  <c r="T254" i="1"/>
  <c r="U254" i="1"/>
  <c r="N255" i="1"/>
  <c r="O255" i="1"/>
  <c r="P255" i="1"/>
  <c r="Q255" i="1"/>
  <c r="R255" i="1"/>
  <c r="S255" i="1"/>
  <c r="T255" i="1"/>
  <c r="U255" i="1"/>
  <c r="N256" i="1"/>
  <c r="O256" i="1"/>
  <c r="P256" i="1"/>
  <c r="Q256" i="1"/>
  <c r="R256" i="1"/>
  <c r="S256" i="1"/>
  <c r="T256" i="1"/>
  <c r="U256" i="1"/>
  <c r="N245" i="1"/>
  <c r="O245" i="1"/>
  <c r="Q245" i="1"/>
  <c r="R245" i="1"/>
  <c r="S245" i="1"/>
  <c r="T245" i="1"/>
  <c r="U245" i="1"/>
  <c r="O140" i="1"/>
  <c r="P65" i="1"/>
  <c r="H141" i="1"/>
  <c r="I141" i="1"/>
  <c r="N141" i="1"/>
  <c r="O141" i="1"/>
  <c r="R141" i="1"/>
  <c r="S141" i="1"/>
  <c r="T141" i="1"/>
  <c r="U141" i="1"/>
  <c r="H142" i="1"/>
  <c r="I142" i="1"/>
  <c r="N142" i="1"/>
  <c r="O142" i="1"/>
  <c r="P142" i="1"/>
  <c r="Q142" i="1"/>
  <c r="R142" i="1"/>
  <c r="S142" i="1"/>
  <c r="T142" i="1"/>
  <c r="U142" i="1"/>
  <c r="H143" i="1"/>
  <c r="I143" i="1"/>
  <c r="N143" i="1"/>
  <c r="O143" i="1"/>
  <c r="P143" i="1"/>
  <c r="Q143" i="1"/>
  <c r="R143" i="1"/>
  <c r="S143" i="1"/>
  <c r="T143" i="1"/>
  <c r="U143" i="1"/>
  <c r="H144" i="1"/>
  <c r="I144" i="1"/>
  <c r="N144" i="1"/>
  <c r="O144" i="1"/>
  <c r="P144" i="1"/>
  <c r="Q144" i="1"/>
  <c r="R144" i="1"/>
  <c r="S144" i="1"/>
  <c r="T144" i="1"/>
  <c r="U144" i="1"/>
  <c r="H145" i="1"/>
  <c r="I145" i="1"/>
  <c r="N145" i="1"/>
  <c r="O145" i="1"/>
  <c r="P145" i="1"/>
  <c r="Q145" i="1"/>
  <c r="R145" i="1"/>
  <c r="S145" i="1"/>
  <c r="T145" i="1"/>
  <c r="U145" i="1"/>
  <c r="H146" i="1"/>
  <c r="I146" i="1"/>
  <c r="N146" i="1"/>
  <c r="O146" i="1"/>
  <c r="P146" i="1"/>
  <c r="Q146" i="1"/>
  <c r="R146" i="1"/>
  <c r="S146" i="1"/>
  <c r="T146" i="1"/>
  <c r="U146" i="1"/>
  <c r="H147" i="1"/>
  <c r="I147" i="1"/>
  <c r="N147" i="1"/>
  <c r="O147" i="1"/>
  <c r="P147" i="1"/>
  <c r="Q147" i="1"/>
  <c r="R147" i="1"/>
  <c r="S147" i="1"/>
  <c r="T147" i="1"/>
  <c r="U147" i="1"/>
  <c r="H148" i="1"/>
  <c r="I148" i="1"/>
  <c r="N148" i="1"/>
  <c r="O148" i="1"/>
  <c r="P148" i="1"/>
  <c r="Q148" i="1"/>
  <c r="R148" i="1"/>
  <c r="S148" i="1"/>
  <c r="T148" i="1"/>
  <c r="U148" i="1"/>
  <c r="H149" i="1"/>
  <c r="I149" i="1"/>
  <c r="N149" i="1"/>
  <c r="O149" i="1"/>
  <c r="P149" i="1"/>
  <c r="Q149" i="1"/>
  <c r="R149" i="1"/>
  <c r="S149" i="1"/>
  <c r="T149" i="1"/>
  <c r="U149" i="1"/>
  <c r="H150" i="1"/>
  <c r="I150" i="1"/>
  <c r="N150" i="1"/>
  <c r="O150" i="1"/>
  <c r="P150" i="1"/>
  <c r="Q150" i="1"/>
  <c r="R150" i="1"/>
  <c r="S150" i="1"/>
  <c r="T150" i="1"/>
  <c r="U150" i="1"/>
  <c r="H151" i="1"/>
  <c r="I151" i="1"/>
  <c r="N151" i="1"/>
  <c r="O151" i="1"/>
  <c r="P151" i="1"/>
  <c r="Q151" i="1"/>
  <c r="R151" i="1"/>
  <c r="S151" i="1"/>
  <c r="T151" i="1"/>
  <c r="U151" i="1"/>
  <c r="I140" i="1"/>
  <c r="N140" i="1"/>
  <c r="Q140" i="1"/>
  <c r="R140" i="1"/>
  <c r="S140" i="1"/>
  <c r="T140" i="1"/>
  <c r="U140" i="1"/>
  <c r="H140" i="1"/>
  <c r="H347" i="1"/>
  <c r="E347" i="1"/>
  <c r="K346" i="1"/>
  <c r="M346" i="1" s="1"/>
  <c r="J346" i="1"/>
  <c r="L346" i="1" s="1"/>
  <c r="M345" i="1"/>
  <c r="K345" i="1"/>
  <c r="J345" i="1"/>
  <c r="L345" i="1" s="1"/>
  <c r="K344" i="1"/>
  <c r="M344" i="1" s="1"/>
  <c r="J344" i="1"/>
  <c r="L344" i="1" s="1"/>
  <c r="K343" i="1"/>
  <c r="M343" i="1" s="1"/>
  <c r="J343" i="1"/>
  <c r="L343" i="1" s="1"/>
  <c r="K342" i="1"/>
  <c r="M342" i="1" s="1"/>
  <c r="J342" i="1"/>
  <c r="L342" i="1" s="1"/>
  <c r="K341" i="1"/>
  <c r="M341" i="1" s="1"/>
  <c r="J341" i="1"/>
  <c r="L341" i="1" s="1"/>
  <c r="K340" i="1"/>
  <c r="M340" i="1" s="1"/>
  <c r="J340" i="1"/>
  <c r="L340" i="1" s="1"/>
  <c r="K339" i="1"/>
  <c r="M339" i="1" s="1"/>
  <c r="J339" i="1"/>
  <c r="L339" i="1" s="1"/>
  <c r="K338" i="1"/>
  <c r="M338" i="1" s="1"/>
  <c r="J338" i="1"/>
  <c r="L338" i="1" s="1"/>
  <c r="K337" i="1"/>
  <c r="M337" i="1" s="1"/>
  <c r="J337" i="1"/>
  <c r="L337" i="1" s="1"/>
  <c r="K336" i="1"/>
  <c r="M336" i="1" s="1"/>
  <c r="J336" i="1"/>
  <c r="L336" i="1" s="1"/>
  <c r="K335" i="1"/>
  <c r="J335" i="1"/>
  <c r="L335" i="1" s="1"/>
  <c r="H332" i="1"/>
  <c r="E332" i="1"/>
  <c r="K331" i="1"/>
  <c r="M331" i="1" s="1"/>
  <c r="J331" i="1"/>
  <c r="L331" i="1" s="1"/>
  <c r="K330" i="1"/>
  <c r="M330" i="1" s="1"/>
  <c r="J330" i="1"/>
  <c r="L330" i="1" s="1"/>
  <c r="K329" i="1"/>
  <c r="M329" i="1" s="1"/>
  <c r="J329" i="1"/>
  <c r="L329" i="1" s="1"/>
  <c r="K328" i="1"/>
  <c r="M328" i="1" s="1"/>
  <c r="J328" i="1"/>
  <c r="L328" i="1" s="1"/>
  <c r="K327" i="1"/>
  <c r="M327" i="1" s="1"/>
  <c r="J327" i="1"/>
  <c r="L327" i="1" s="1"/>
  <c r="K326" i="1"/>
  <c r="M326" i="1" s="1"/>
  <c r="J326" i="1"/>
  <c r="L326" i="1" s="1"/>
  <c r="K325" i="1"/>
  <c r="M325" i="1" s="1"/>
  <c r="J325" i="1"/>
  <c r="L325" i="1" s="1"/>
  <c r="K324" i="1"/>
  <c r="M324" i="1" s="1"/>
  <c r="J324" i="1"/>
  <c r="L324" i="1" s="1"/>
  <c r="K323" i="1"/>
  <c r="M323" i="1" s="1"/>
  <c r="J323" i="1"/>
  <c r="L323" i="1" s="1"/>
  <c r="K322" i="1"/>
  <c r="M322" i="1" s="1"/>
  <c r="J322" i="1"/>
  <c r="L322" i="1" s="1"/>
  <c r="K321" i="1"/>
  <c r="M321" i="1" s="1"/>
  <c r="J321" i="1"/>
  <c r="L321" i="1" s="1"/>
  <c r="K320" i="1"/>
  <c r="M320" i="1" s="1"/>
  <c r="J320" i="1"/>
  <c r="J332" i="1" s="1"/>
  <c r="H317" i="1"/>
  <c r="E317" i="1"/>
  <c r="K316" i="1"/>
  <c r="M316" i="1" s="1"/>
  <c r="J316" i="1"/>
  <c r="L316" i="1" s="1"/>
  <c r="K315" i="1"/>
  <c r="M315" i="1" s="1"/>
  <c r="J315" i="1"/>
  <c r="L315" i="1" s="1"/>
  <c r="K314" i="1"/>
  <c r="M314" i="1" s="1"/>
  <c r="J314" i="1"/>
  <c r="L314" i="1" s="1"/>
  <c r="K313" i="1"/>
  <c r="M313" i="1" s="1"/>
  <c r="J313" i="1"/>
  <c r="L313" i="1" s="1"/>
  <c r="K312" i="1"/>
  <c r="M312" i="1" s="1"/>
  <c r="J312" i="1"/>
  <c r="L312" i="1" s="1"/>
  <c r="K311" i="1"/>
  <c r="M311" i="1" s="1"/>
  <c r="J311" i="1"/>
  <c r="L311" i="1" s="1"/>
  <c r="K310" i="1"/>
  <c r="M310" i="1" s="1"/>
  <c r="J310" i="1"/>
  <c r="L310" i="1" s="1"/>
  <c r="K309" i="1"/>
  <c r="M309" i="1" s="1"/>
  <c r="J309" i="1"/>
  <c r="L309" i="1" s="1"/>
  <c r="K308" i="1"/>
  <c r="M308" i="1" s="1"/>
  <c r="J308" i="1"/>
  <c r="L308" i="1" s="1"/>
  <c r="K307" i="1"/>
  <c r="M307" i="1" s="1"/>
  <c r="J307" i="1"/>
  <c r="L307" i="1" s="1"/>
  <c r="K306" i="1"/>
  <c r="M306" i="1" s="1"/>
  <c r="J306" i="1"/>
  <c r="L306" i="1" s="1"/>
  <c r="K305" i="1"/>
  <c r="J305" i="1"/>
  <c r="L305" i="1"/>
  <c r="H302" i="1"/>
  <c r="E302" i="1"/>
  <c r="K301" i="1"/>
  <c r="M301" i="1" s="1"/>
  <c r="J301" i="1"/>
  <c r="L301" i="1" s="1"/>
  <c r="K300" i="1"/>
  <c r="M300" i="1" s="1"/>
  <c r="J300" i="1"/>
  <c r="L300" i="1"/>
  <c r="K299" i="1"/>
  <c r="M299" i="1" s="1"/>
  <c r="J299" i="1"/>
  <c r="L299" i="1" s="1"/>
  <c r="K298" i="1"/>
  <c r="M298" i="1" s="1"/>
  <c r="J298" i="1"/>
  <c r="L298" i="1" s="1"/>
  <c r="K297" i="1"/>
  <c r="M297" i="1" s="1"/>
  <c r="J297" i="1"/>
  <c r="L297" i="1" s="1"/>
  <c r="K296" i="1"/>
  <c r="M296" i="1" s="1"/>
  <c r="J296" i="1"/>
  <c r="L296" i="1" s="1"/>
  <c r="K295" i="1"/>
  <c r="M295" i="1" s="1"/>
  <c r="J295" i="1"/>
  <c r="L295" i="1"/>
  <c r="K294" i="1"/>
  <c r="M294" i="1" s="1"/>
  <c r="J294" i="1"/>
  <c r="L294" i="1"/>
  <c r="K293" i="1"/>
  <c r="M293" i="1" s="1"/>
  <c r="J293" i="1"/>
  <c r="L293" i="1"/>
  <c r="K292" i="1"/>
  <c r="M292" i="1" s="1"/>
  <c r="J292" i="1"/>
  <c r="L292" i="1"/>
  <c r="K291" i="1"/>
  <c r="M291" i="1" s="1"/>
  <c r="L291" i="1"/>
  <c r="K290" i="1"/>
  <c r="J290" i="1"/>
  <c r="U287" i="1"/>
  <c r="T287" i="1"/>
  <c r="S287" i="1"/>
  <c r="R287" i="1"/>
  <c r="Q287" i="1"/>
  <c r="O287" i="1"/>
  <c r="N287" i="1"/>
  <c r="I287" i="1"/>
  <c r="H287" i="1"/>
  <c r="E287" i="1"/>
  <c r="K286" i="1"/>
  <c r="M286" i="1" s="1"/>
  <c r="J286" i="1"/>
  <c r="L286" i="1" s="1"/>
  <c r="K285" i="1"/>
  <c r="M285" i="1" s="1"/>
  <c r="J285" i="1"/>
  <c r="L285" i="1" s="1"/>
  <c r="K284" i="1"/>
  <c r="M284" i="1" s="1"/>
  <c r="J284" i="1"/>
  <c r="L284" i="1" s="1"/>
  <c r="K283" i="1"/>
  <c r="M283" i="1" s="1"/>
  <c r="J283" i="1"/>
  <c r="L283" i="1" s="1"/>
  <c r="K282" i="1"/>
  <c r="M282" i="1" s="1"/>
  <c r="J282" i="1"/>
  <c r="L282" i="1" s="1"/>
  <c r="K281" i="1"/>
  <c r="M281" i="1" s="1"/>
  <c r="J281" i="1"/>
  <c r="L281" i="1" s="1"/>
  <c r="K280" i="1"/>
  <c r="M280" i="1" s="1"/>
  <c r="J280" i="1"/>
  <c r="L280" i="1" s="1"/>
  <c r="K279" i="1"/>
  <c r="M279" i="1" s="1"/>
  <c r="J279" i="1"/>
  <c r="L279" i="1" s="1"/>
  <c r="K278" i="1"/>
  <c r="M278" i="1" s="1"/>
  <c r="J278" i="1"/>
  <c r="L278" i="1" s="1"/>
  <c r="K277" i="1"/>
  <c r="M277" i="1" s="1"/>
  <c r="J277" i="1"/>
  <c r="L277" i="1" s="1"/>
  <c r="K276" i="1"/>
  <c r="M276" i="1" s="1"/>
  <c r="J276" i="1"/>
  <c r="L276" i="1" s="1"/>
  <c r="K275" i="1"/>
  <c r="M275" i="1" s="1"/>
  <c r="J275" i="1"/>
  <c r="U272" i="1"/>
  <c r="T272" i="1"/>
  <c r="S272" i="1"/>
  <c r="S257" i="1"/>
  <c r="R272" i="1"/>
  <c r="Q272" i="1"/>
  <c r="P272" i="1"/>
  <c r="O272" i="1"/>
  <c r="O257" i="1"/>
  <c r="N272" i="1"/>
  <c r="I272" i="1"/>
  <c r="H272" i="1"/>
  <c r="E272" i="1"/>
  <c r="K271" i="1"/>
  <c r="J271" i="1"/>
  <c r="K270" i="1"/>
  <c r="J270" i="1"/>
  <c r="K269" i="1"/>
  <c r="M269" i="1" s="1"/>
  <c r="J269" i="1"/>
  <c r="L269" i="1"/>
  <c r="K268" i="1"/>
  <c r="M268" i="1"/>
  <c r="J268" i="1"/>
  <c r="L268" i="1"/>
  <c r="K267" i="1"/>
  <c r="M267" i="1" s="1"/>
  <c r="J267" i="1"/>
  <c r="L267" i="1" s="1"/>
  <c r="K266" i="1"/>
  <c r="M266" i="1"/>
  <c r="J266" i="1"/>
  <c r="K265" i="1"/>
  <c r="J265" i="1"/>
  <c r="K264" i="1"/>
  <c r="J264" i="1"/>
  <c r="K263" i="1"/>
  <c r="J263" i="1"/>
  <c r="K262" i="1"/>
  <c r="M262" i="1" s="1"/>
  <c r="J262" i="1"/>
  <c r="L262" i="1" s="1"/>
  <c r="K261" i="1"/>
  <c r="J261" i="1"/>
  <c r="L261" i="1" s="1"/>
  <c r="K260" i="1"/>
  <c r="M260" i="1" s="1"/>
  <c r="J260" i="1"/>
  <c r="U257" i="1"/>
  <c r="R257" i="1"/>
  <c r="E92" i="1"/>
  <c r="E107" i="1"/>
  <c r="E122" i="1"/>
  <c r="E137" i="1"/>
  <c r="I107" i="1"/>
  <c r="J82" i="1"/>
  <c r="J97" i="1"/>
  <c r="J112" i="1"/>
  <c r="J127" i="1"/>
  <c r="K82" i="1"/>
  <c r="K97" i="1"/>
  <c r="K112" i="1"/>
  <c r="K127" i="1"/>
  <c r="L82" i="1"/>
  <c r="L97" i="1"/>
  <c r="L112" i="1"/>
  <c r="L127" i="1"/>
  <c r="M82" i="1"/>
  <c r="M97" i="1"/>
  <c r="M112" i="1"/>
  <c r="M127" i="1"/>
  <c r="J126" i="1"/>
  <c r="H242" i="1"/>
  <c r="E242" i="1"/>
  <c r="K241" i="1"/>
  <c r="M241" i="1"/>
  <c r="J241" i="1"/>
  <c r="L241" i="1" s="1"/>
  <c r="K240" i="1"/>
  <c r="M240" i="1" s="1"/>
  <c r="J240" i="1"/>
  <c r="L240" i="1" s="1"/>
  <c r="K239" i="1"/>
  <c r="M239" i="1"/>
  <c r="J239" i="1"/>
  <c r="L239" i="1"/>
  <c r="K238" i="1"/>
  <c r="M238" i="1" s="1"/>
  <c r="J238" i="1"/>
  <c r="L238" i="1" s="1"/>
  <c r="K237" i="1"/>
  <c r="M237" i="1" s="1"/>
  <c r="J237" i="1"/>
  <c r="L237" i="1" s="1"/>
  <c r="K236" i="1"/>
  <c r="M236" i="1"/>
  <c r="J236" i="1"/>
  <c r="L236" i="1"/>
  <c r="K235" i="1"/>
  <c r="M235" i="1" s="1"/>
  <c r="J235" i="1"/>
  <c r="L235" i="1" s="1"/>
  <c r="K234" i="1"/>
  <c r="M234" i="1" s="1"/>
  <c r="J234" i="1"/>
  <c r="L234" i="1" s="1"/>
  <c r="K233" i="1"/>
  <c r="M233" i="1"/>
  <c r="J233" i="1"/>
  <c r="L233" i="1"/>
  <c r="K232" i="1"/>
  <c r="M232" i="1" s="1"/>
  <c r="J232" i="1"/>
  <c r="L232" i="1" s="1"/>
  <c r="K231" i="1"/>
  <c r="M231" i="1" s="1"/>
  <c r="J231" i="1"/>
  <c r="L231" i="1" s="1"/>
  <c r="K230" i="1"/>
  <c r="J230" i="1"/>
  <c r="L230" i="1" s="1"/>
  <c r="H227" i="1"/>
  <c r="E227" i="1"/>
  <c r="K226" i="1"/>
  <c r="M226" i="1" s="1"/>
  <c r="J226" i="1"/>
  <c r="L226" i="1" s="1"/>
  <c r="K225" i="1"/>
  <c r="M225" i="1" s="1"/>
  <c r="J225" i="1"/>
  <c r="L225" i="1" s="1"/>
  <c r="K224" i="1"/>
  <c r="M224" i="1" s="1"/>
  <c r="J224" i="1"/>
  <c r="L224" i="1" s="1"/>
  <c r="K223" i="1"/>
  <c r="M223" i="1" s="1"/>
  <c r="J223" i="1"/>
  <c r="L223" i="1" s="1"/>
  <c r="K222" i="1"/>
  <c r="M222" i="1" s="1"/>
  <c r="J222" i="1"/>
  <c r="L222" i="1" s="1"/>
  <c r="K221" i="1"/>
  <c r="M221" i="1" s="1"/>
  <c r="J221" i="1"/>
  <c r="L221" i="1" s="1"/>
  <c r="K220" i="1"/>
  <c r="M220" i="1" s="1"/>
  <c r="J220" i="1"/>
  <c r="L220" i="1" s="1"/>
  <c r="K219" i="1"/>
  <c r="M219" i="1" s="1"/>
  <c r="J219" i="1"/>
  <c r="L219" i="1" s="1"/>
  <c r="K218" i="1"/>
  <c r="M218" i="1" s="1"/>
  <c r="J218" i="1"/>
  <c r="L218" i="1" s="1"/>
  <c r="K217" i="1"/>
  <c r="M217" i="1" s="1"/>
  <c r="J217" i="1"/>
  <c r="L217" i="1" s="1"/>
  <c r="K216" i="1"/>
  <c r="M216" i="1" s="1"/>
  <c r="J216" i="1"/>
  <c r="L216" i="1" s="1"/>
  <c r="K215" i="1"/>
  <c r="J215" i="1"/>
  <c r="J227" i="1" s="1"/>
  <c r="H212" i="1"/>
  <c r="E212" i="1"/>
  <c r="K211" i="1"/>
  <c r="M211" i="1" s="1"/>
  <c r="J211" i="1"/>
  <c r="L211" i="1" s="1"/>
  <c r="K210" i="1"/>
  <c r="M210" i="1" s="1"/>
  <c r="J210" i="1"/>
  <c r="L210" i="1" s="1"/>
  <c r="K209" i="1"/>
  <c r="M209" i="1" s="1"/>
  <c r="J209" i="1"/>
  <c r="L209" i="1" s="1"/>
  <c r="K208" i="1"/>
  <c r="M208" i="1" s="1"/>
  <c r="J208" i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K202" i="1"/>
  <c r="M202" i="1" s="1"/>
  <c r="J202" i="1"/>
  <c r="L202" i="1" s="1"/>
  <c r="K201" i="1"/>
  <c r="M201" i="1" s="1"/>
  <c r="J201" i="1"/>
  <c r="L201" i="1" s="1"/>
  <c r="K200" i="1"/>
  <c r="K212" i="1" s="1"/>
  <c r="J200" i="1"/>
  <c r="L200" i="1" s="1"/>
  <c r="H197" i="1"/>
  <c r="E197" i="1"/>
  <c r="K196" i="1"/>
  <c r="M196" i="1" s="1"/>
  <c r="J196" i="1"/>
  <c r="L196" i="1" s="1"/>
  <c r="K195" i="1"/>
  <c r="M195" i="1" s="1"/>
  <c r="J195" i="1"/>
  <c r="L195" i="1" s="1"/>
  <c r="K194" i="1"/>
  <c r="M194" i="1" s="1"/>
  <c r="J194" i="1"/>
  <c r="L194" i="1" s="1"/>
  <c r="K193" i="1"/>
  <c r="M193" i="1"/>
  <c r="J193" i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J185" i="1"/>
  <c r="U182" i="1"/>
  <c r="T182" i="1"/>
  <c r="S182" i="1"/>
  <c r="R182" i="1"/>
  <c r="Q182" i="1"/>
  <c r="P182" i="1"/>
  <c r="O182" i="1"/>
  <c r="N182" i="1"/>
  <c r="I182" i="1"/>
  <c r="H182" i="1"/>
  <c r="E182" i="1"/>
  <c r="K181" i="1"/>
  <c r="M181" i="1" s="1"/>
  <c r="J181" i="1"/>
  <c r="L181" i="1" s="1"/>
  <c r="K180" i="1"/>
  <c r="M180" i="1" s="1"/>
  <c r="J180" i="1"/>
  <c r="L180" i="1" s="1"/>
  <c r="K179" i="1"/>
  <c r="M179" i="1" s="1"/>
  <c r="J179" i="1"/>
  <c r="L179" i="1" s="1"/>
  <c r="K178" i="1"/>
  <c r="M178" i="1" s="1"/>
  <c r="J178" i="1"/>
  <c r="L178" i="1" s="1"/>
  <c r="K177" i="1"/>
  <c r="M177" i="1" s="1"/>
  <c r="J177" i="1"/>
  <c r="L177" i="1" s="1"/>
  <c r="K176" i="1"/>
  <c r="M176" i="1" s="1"/>
  <c r="J176" i="1"/>
  <c r="L176" i="1" s="1"/>
  <c r="K175" i="1"/>
  <c r="M175" i="1" s="1"/>
  <c r="J175" i="1"/>
  <c r="L175" i="1" s="1"/>
  <c r="K174" i="1"/>
  <c r="M174" i="1" s="1"/>
  <c r="J174" i="1"/>
  <c r="L174" i="1" s="1"/>
  <c r="K173" i="1"/>
  <c r="M173" i="1" s="1"/>
  <c r="J173" i="1"/>
  <c r="L173" i="1" s="1"/>
  <c r="K172" i="1"/>
  <c r="M172" i="1" s="1"/>
  <c r="J172" i="1"/>
  <c r="L172" i="1" s="1"/>
  <c r="K171" i="1"/>
  <c r="M171" i="1" s="1"/>
  <c r="J171" i="1"/>
  <c r="L171" i="1" s="1"/>
  <c r="K170" i="1"/>
  <c r="J170" i="1"/>
  <c r="U167" i="1"/>
  <c r="U152" i="1"/>
  <c r="T167" i="1"/>
  <c r="S167" i="1"/>
  <c r="S152" i="1" s="1"/>
  <c r="R167" i="1"/>
  <c r="R152" i="1" s="1"/>
  <c r="Q167" i="1"/>
  <c r="P167" i="1"/>
  <c r="O167" i="1"/>
  <c r="O152" i="1" s="1"/>
  <c r="N167" i="1"/>
  <c r="N152" i="1" s="1"/>
  <c r="I167" i="1"/>
  <c r="H167" i="1"/>
  <c r="E167" i="1"/>
  <c r="K166" i="1"/>
  <c r="M166" i="1" s="1"/>
  <c r="J166" i="1"/>
  <c r="K165" i="1"/>
  <c r="M165" i="1" s="1"/>
  <c r="J165" i="1"/>
  <c r="K164" i="1"/>
  <c r="M164" i="1" s="1"/>
  <c r="J164" i="1"/>
  <c r="K163" i="1"/>
  <c r="M163" i="1" s="1"/>
  <c r="J163" i="1"/>
  <c r="K162" i="1"/>
  <c r="J162" i="1"/>
  <c r="M161" i="1"/>
  <c r="K159" i="1"/>
  <c r="M159" i="1" s="1"/>
  <c r="J159" i="1"/>
  <c r="K158" i="1"/>
  <c r="J158" i="1"/>
  <c r="K157" i="1"/>
  <c r="M157" i="1" s="1"/>
  <c r="J157" i="1"/>
  <c r="L157" i="1" s="1"/>
  <c r="K156" i="1"/>
  <c r="J156" i="1"/>
  <c r="K155" i="1"/>
  <c r="J155" i="1"/>
  <c r="J80" i="1"/>
  <c r="L80" i="1" s="1"/>
  <c r="N65" i="1"/>
  <c r="O65" i="1"/>
  <c r="Q65" i="1"/>
  <c r="R65" i="1"/>
  <c r="S65" i="1"/>
  <c r="T65" i="1"/>
  <c r="U65" i="1"/>
  <c r="N66" i="1"/>
  <c r="O66" i="1"/>
  <c r="R66" i="1"/>
  <c r="S66" i="1"/>
  <c r="T66" i="1"/>
  <c r="U66" i="1"/>
  <c r="N67" i="1"/>
  <c r="O67" i="1"/>
  <c r="P67" i="1"/>
  <c r="Q67" i="1"/>
  <c r="R67" i="1"/>
  <c r="S67" i="1"/>
  <c r="T67" i="1"/>
  <c r="U67" i="1"/>
  <c r="N68" i="1"/>
  <c r="O68" i="1"/>
  <c r="P68" i="1"/>
  <c r="Q68" i="1"/>
  <c r="R68" i="1"/>
  <c r="S68" i="1"/>
  <c r="T68" i="1"/>
  <c r="U68" i="1"/>
  <c r="N69" i="1"/>
  <c r="O69" i="1"/>
  <c r="P69" i="1"/>
  <c r="Q69" i="1"/>
  <c r="R69" i="1"/>
  <c r="S69" i="1"/>
  <c r="T69" i="1"/>
  <c r="U69" i="1"/>
  <c r="N70" i="1"/>
  <c r="O70" i="1"/>
  <c r="P70" i="1"/>
  <c r="Q70" i="1"/>
  <c r="R70" i="1"/>
  <c r="S70" i="1"/>
  <c r="T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3" i="1"/>
  <c r="O73" i="1"/>
  <c r="P73" i="1"/>
  <c r="Q73" i="1"/>
  <c r="R73" i="1"/>
  <c r="S73" i="1"/>
  <c r="T73" i="1"/>
  <c r="U73" i="1"/>
  <c r="N74" i="1"/>
  <c r="O74" i="1"/>
  <c r="P74" i="1"/>
  <c r="Q74" i="1"/>
  <c r="R74" i="1"/>
  <c r="S74" i="1"/>
  <c r="T74" i="1"/>
  <c r="U74" i="1"/>
  <c r="N75" i="1"/>
  <c r="O75" i="1"/>
  <c r="P75" i="1"/>
  <c r="Q75" i="1"/>
  <c r="R75" i="1"/>
  <c r="S75" i="1"/>
  <c r="T75" i="1"/>
  <c r="U75" i="1"/>
  <c r="N76" i="1"/>
  <c r="O76" i="1"/>
  <c r="P76" i="1"/>
  <c r="Q76" i="1"/>
  <c r="R76" i="1"/>
  <c r="S76" i="1"/>
  <c r="T76" i="1"/>
  <c r="U76" i="1"/>
  <c r="H70" i="1"/>
  <c r="I70" i="1"/>
  <c r="H137" i="1"/>
  <c r="K136" i="1"/>
  <c r="M136" i="1" s="1"/>
  <c r="J136" i="1"/>
  <c r="L136" i="1"/>
  <c r="K135" i="1"/>
  <c r="M135" i="1" s="1"/>
  <c r="J135" i="1"/>
  <c r="L135" i="1" s="1"/>
  <c r="K134" i="1"/>
  <c r="M134" i="1"/>
  <c r="J134" i="1"/>
  <c r="L134" i="1"/>
  <c r="K133" i="1"/>
  <c r="M133" i="1" s="1"/>
  <c r="J133" i="1"/>
  <c r="L133" i="1" s="1"/>
  <c r="K132" i="1"/>
  <c r="M132" i="1" s="1"/>
  <c r="J132" i="1"/>
  <c r="L132" i="1" s="1"/>
  <c r="K131" i="1"/>
  <c r="M131" i="1"/>
  <c r="J131" i="1"/>
  <c r="L131" i="1"/>
  <c r="K130" i="1"/>
  <c r="M130" i="1" s="1"/>
  <c r="J130" i="1"/>
  <c r="L130" i="1" s="1"/>
  <c r="K129" i="1"/>
  <c r="M129" i="1" s="1"/>
  <c r="J129" i="1"/>
  <c r="L129" i="1" s="1"/>
  <c r="K128" i="1"/>
  <c r="M128" i="1" s="1"/>
  <c r="J128" i="1"/>
  <c r="L128" i="1" s="1"/>
  <c r="K126" i="1"/>
  <c r="M126" i="1" s="1"/>
  <c r="L126" i="1"/>
  <c r="K125" i="1"/>
  <c r="J125" i="1"/>
  <c r="L125" i="1" s="1"/>
  <c r="K80" i="1"/>
  <c r="M80" i="1" s="1"/>
  <c r="K83" i="1"/>
  <c r="J84" i="1"/>
  <c r="K84" i="1"/>
  <c r="M84" i="1" s="1"/>
  <c r="J85" i="1"/>
  <c r="L85" i="1" s="1"/>
  <c r="K85" i="1"/>
  <c r="J86" i="1"/>
  <c r="K86" i="1"/>
  <c r="L86" i="1"/>
  <c r="J87" i="1"/>
  <c r="K87" i="1"/>
  <c r="J88" i="1"/>
  <c r="L88" i="1" s="1"/>
  <c r="K88" i="1"/>
  <c r="J89" i="1"/>
  <c r="K89" i="1"/>
  <c r="L89" i="1"/>
  <c r="J90" i="1"/>
  <c r="K90" i="1"/>
  <c r="M90" i="1" s="1"/>
  <c r="J91" i="1"/>
  <c r="K91" i="1"/>
  <c r="H92" i="1"/>
  <c r="I92" i="1"/>
  <c r="N92" i="1"/>
  <c r="O92" i="1"/>
  <c r="P92" i="1"/>
  <c r="Q92" i="1"/>
  <c r="R92" i="1"/>
  <c r="S92" i="1"/>
  <c r="T92" i="1"/>
  <c r="U92" i="1"/>
  <c r="J95" i="1"/>
  <c r="L95" i="1" s="1"/>
  <c r="K95" i="1"/>
  <c r="M95" i="1" s="1"/>
  <c r="J96" i="1"/>
  <c r="K96" i="1"/>
  <c r="M96" i="1" s="1"/>
  <c r="J98" i="1"/>
  <c r="L98" i="1" s="1"/>
  <c r="K98" i="1"/>
  <c r="M98" i="1" s="1"/>
  <c r="J99" i="1"/>
  <c r="L99" i="1" s="1"/>
  <c r="K99" i="1"/>
  <c r="M99" i="1" s="1"/>
  <c r="J100" i="1"/>
  <c r="L100" i="1"/>
  <c r="K100" i="1"/>
  <c r="J101" i="1"/>
  <c r="K101" i="1"/>
  <c r="M101" i="1" s="1"/>
  <c r="L101" i="1"/>
  <c r="J102" i="1"/>
  <c r="L102" i="1"/>
  <c r="K102" i="1"/>
  <c r="M102" i="1"/>
  <c r="J103" i="1"/>
  <c r="L103" i="1" s="1"/>
  <c r="K103" i="1"/>
  <c r="M103" i="1" s="1"/>
  <c r="J104" i="1"/>
  <c r="L104" i="1" s="1"/>
  <c r="K104" i="1"/>
  <c r="M104" i="1" s="1"/>
  <c r="J105" i="1"/>
  <c r="L105" i="1" s="1"/>
  <c r="K105" i="1"/>
  <c r="J106" i="1"/>
  <c r="L106" i="1"/>
  <c r="K106" i="1"/>
  <c r="M106" i="1" s="1"/>
  <c r="H107" i="1"/>
  <c r="N107" i="1"/>
  <c r="O107" i="1"/>
  <c r="P107" i="1"/>
  <c r="Q107" i="1"/>
  <c r="R107" i="1"/>
  <c r="S107" i="1"/>
  <c r="T107" i="1"/>
  <c r="U107" i="1"/>
  <c r="J110" i="1"/>
  <c r="L110" i="1" s="1"/>
  <c r="K110" i="1"/>
  <c r="M110" i="1" s="1"/>
  <c r="J111" i="1"/>
  <c r="L111" i="1" s="1"/>
  <c r="K111" i="1"/>
  <c r="M111" i="1" s="1"/>
  <c r="J113" i="1"/>
  <c r="L113" i="1" s="1"/>
  <c r="K113" i="1"/>
  <c r="M113" i="1" s="1"/>
  <c r="J114" i="1"/>
  <c r="L114" i="1" s="1"/>
  <c r="K114" i="1"/>
  <c r="M114" i="1" s="1"/>
  <c r="J115" i="1"/>
  <c r="L115" i="1" s="1"/>
  <c r="K115" i="1"/>
  <c r="M115" i="1"/>
  <c r="J116" i="1"/>
  <c r="L116" i="1" s="1"/>
  <c r="K116" i="1"/>
  <c r="M116" i="1" s="1"/>
  <c r="L117" i="1"/>
  <c r="K117" i="1"/>
  <c r="M117" i="1" s="1"/>
  <c r="J118" i="1"/>
  <c r="L118" i="1" s="1"/>
  <c r="K118" i="1"/>
  <c r="M118" i="1" s="1"/>
  <c r="J119" i="1"/>
  <c r="L119" i="1" s="1"/>
  <c r="K119" i="1"/>
  <c r="M119" i="1" s="1"/>
  <c r="J120" i="1"/>
  <c r="L120" i="1" s="1"/>
  <c r="K120" i="1"/>
  <c r="M120" i="1" s="1"/>
  <c r="J121" i="1"/>
  <c r="L121" i="1" s="1"/>
  <c r="K121" i="1"/>
  <c r="M121" i="1" s="1"/>
  <c r="H122" i="1"/>
  <c r="U77" i="1"/>
  <c r="R32" i="1"/>
  <c r="S32" i="1"/>
  <c r="R47" i="1"/>
  <c r="S47" i="1"/>
  <c r="S17" i="1" s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L355" i="1"/>
  <c r="L440" i="1"/>
  <c r="L365" i="1"/>
  <c r="L371" i="1"/>
  <c r="L425" i="1"/>
  <c r="M335" i="1"/>
  <c r="L260" i="1"/>
  <c r="L266" i="1"/>
  <c r="L270" i="1"/>
  <c r="L275" i="1"/>
  <c r="L290" i="1"/>
  <c r="L320" i="1"/>
  <c r="M155" i="1"/>
  <c r="M170" i="1"/>
  <c r="L185" i="1"/>
  <c r="M215" i="1"/>
  <c r="M200" i="1"/>
  <c r="L155" i="1"/>
  <c r="L91" i="1"/>
  <c r="L87" i="1"/>
  <c r="L84" i="1"/>
  <c r="M125" i="1"/>
  <c r="M91" i="1"/>
  <c r="M89" i="1"/>
  <c r="M88" i="1"/>
  <c r="M85" i="1"/>
  <c r="M83" i="1"/>
  <c r="R17" i="1"/>
  <c r="J51" i="1"/>
  <c r="K51" i="1"/>
  <c r="M51" i="1" s="1"/>
  <c r="J52" i="1"/>
  <c r="L52" i="1"/>
  <c r="K52" i="1"/>
  <c r="M52" i="1"/>
  <c r="J53" i="1"/>
  <c r="L53" i="1" s="1"/>
  <c r="K53" i="1"/>
  <c r="J54" i="1"/>
  <c r="K54" i="1"/>
  <c r="J55" i="1"/>
  <c r="L55" i="1" s="1"/>
  <c r="K55" i="1"/>
  <c r="J56" i="1"/>
  <c r="L56" i="1" s="1"/>
  <c r="K56" i="1"/>
  <c r="M56" i="1" s="1"/>
  <c r="J57" i="1"/>
  <c r="L57" i="1" s="1"/>
  <c r="K57" i="1"/>
  <c r="M57" i="1" s="1"/>
  <c r="J58" i="1"/>
  <c r="L58" i="1" s="1"/>
  <c r="K58" i="1"/>
  <c r="M58" i="1" s="1"/>
  <c r="J59" i="1"/>
  <c r="L59" i="1" s="1"/>
  <c r="K59" i="1"/>
  <c r="M59" i="1" s="1"/>
  <c r="J60" i="1"/>
  <c r="K60" i="1"/>
  <c r="J61" i="1"/>
  <c r="K61" i="1"/>
  <c r="K50" i="1"/>
  <c r="J50" i="1"/>
  <c r="J36" i="1"/>
  <c r="L36" i="1" s="1"/>
  <c r="K36" i="1"/>
  <c r="M36" i="1" s="1"/>
  <c r="J37" i="1"/>
  <c r="L37" i="1" s="1"/>
  <c r="K37" i="1"/>
  <c r="J38" i="1"/>
  <c r="L38" i="1" s="1"/>
  <c r="K38" i="1"/>
  <c r="J39" i="1"/>
  <c r="K39" i="1"/>
  <c r="M39" i="1" s="1"/>
  <c r="J40" i="1"/>
  <c r="K40" i="1"/>
  <c r="M40" i="1" s="1"/>
  <c r="J41" i="1"/>
  <c r="L41" i="1" s="1"/>
  <c r="K41" i="1"/>
  <c r="M41" i="1" s="1"/>
  <c r="J42" i="1"/>
  <c r="L42" i="1" s="1"/>
  <c r="K42" i="1"/>
  <c r="M42" i="1" s="1"/>
  <c r="J43" i="1"/>
  <c r="L43" i="1" s="1"/>
  <c r="K43" i="1"/>
  <c r="J44" i="1"/>
  <c r="L44" i="1" s="1"/>
  <c r="K44" i="1"/>
  <c r="J45" i="1"/>
  <c r="L45" i="1" s="1"/>
  <c r="K45" i="1"/>
  <c r="M45" i="1" s="1"/>
  <c r="J46" i="1"/>
  <c r="L46" i="1" s="1"/>
  <c r="K46" i="1"/>
  <c r="M46" i="1" s="1"/>
  <c r="K35" i="1"/>
  <c r="M35" i="1" s="1"/>
  <c r="J35" i="1"/>
  <c r="L35" i="1" s="1"/>
  <c r="K21" i="1"/>
  <c r="M21" i="1" s="1"/>
  <c r="K22" i="1"/>
  <c r="K23" i="1"/>
  <c r="M23" i="1" s="1"/>
  <c r="K24" i="1"/>
  <c r="K25" i="1"/>
  <c r="M25" i="1" s="1"/>
  <c r="K26" i="1"/>
  <c r="K27" i="1"/>
  <c r="M27" i="1" s="1"/>
  <c r="K28" i="1"/>
  <c r="K29" i="1"/>
  <c r="M29" i="1" s="1"/>
  <c r="K30" i="1"/>
  <c r="K31" i="1"/>
  <c r="M31" i="1" s="1"/>
  <c r="K20" i="1"/>
  <c r="M20" i="1" s="1"/>
  <c r="J31" i="1"/>
  <c r="L31" i="1" s="1"/>
  <c r="J30" i="1"/>
  <c r="L30" i="1" s="1"/>
  <c r="J29" i="1"/>
  <c r="L29" i="1" s="1"/>
  <c r="J28" i="1"/>
  <c r="L28" i="1" s="1"/>
  <c r="J27" i="1"/>
  <c r="J26" i="1"/>
  <c r="L26" i="1" s="1"/>
  <c r="J25" i="1"/>
  <c r="L25" i="1" s="1"/>
  <c r="J24" i="1"/>
  <c r="L24" i="1" s="1"/>
  <c r="J23" i="1"/>
  <c r="L23" i="1" s="1"/>
  <c r="J22" i="1"/>
  <c r="J21" i="1"/>
  <c r="J20" i="1"/>
  <c r="L20" i="1" s="1"/>
  <c r="L21" i="1"/>
  <c r="L27" i="1"/>
  <c r="H62" i="1"/>
  <c r="L51" i="1"/>
  <c r="L54" i="1"/>
  <c r="M54" i="1"/>
  <c r="L60" i="1"/>
  <c r="M60" i="1"/>
  <c r="L61" i="1"/>
  <c r="M61" i="1"/>
  <c r="L50" i="1"/>
  <c r="N47" i="1"/>
  <c r="O47" i="1"/>
  <c r="P47" i="1"/>
  <c r="Q47" i="1"/>
  <c r="T47" i="1"/>
  <c r="U47" i="1"/>
  <c r="I47" i="1"/>
  <c r="H47" i="1"/>
  <c r="M38" i="1"/>
  <c r="L39" i="1"/>
  <c r="L40" i="1"/>
  <c r="M43" i="1"/>
  <c r="M44" i="1"/>
  <c r="M26" i="1"/>
  <c r="M28" i="1"/>
  <c r="N32" i="1"/>
  <c r="O32" i="1"/>
  <c r="O17" i="1" s="1"/>
  <c r="P32" i="1"/>
  <c r="Q32" i="1"/>
  <c r="T32" i="1"/>
  <c r="T17" i="1" s="1"/>
  <c r="U32" i="1"/>
  <c r="H32" i="1"/>
  <c r="I32" i="1"/>
  <c r="N5" i="1"/>
  <c r="O5" i="1"/>
  <c r="P5" i="1"/>
  <c r="Q5" i="1"/>
  <c r="T5" i="1"/>
  <c r="U5" i="1"/>
  <c r="N6" i="1"/>
  <c r="O6" i="1"/>
  <c r="P6" i="1"/>
  <c r="Q6" i="1"/>
  <c r="T6" i="1"/>
  <c r="U6" i="1"/>
  <c r="N7" i="1"/>
  <c r="O7" i="1"/>
  <c r="P7" i="1"/>
  <c r="Q7" i="1"/>
  <c r="T7" i="1"/>
  <c r="U7" i="1"/>
  <c r="N8" i="1"/>
  <c r="O8" i="1"/>
  <c r="P8" i="1"/>
  <c r="Q8" i="1"/>
  <c r="T8" i="1"/>
  <c r="U8" i="1"/>
  <c r="N9" i="1"/>
  <c r="O9" i="1"/>
  <c r="P9" i="1"/>
  <c r="Q9" i="1"/>
  <c r="T9" i="1"/>
  <c r="U9" i="1"/>
  <c r="I10" i="1"/>
  <c r="N10" i="1"/>
  <c r="O10" i="1"/>
  <c r="P10" i="1"/>
  <c r="Q10" i="1"/>
  <c r="T10" i="1"/>
  <c r="U10" i="1"/>
  <c r="I11" i="1"/>
  <c r="N11" i="1"/>
  <c r="O11" i="1"/>
  <c r="P11" i="1"/>
  <c r="Q11" i="1"/>
  <c r="T11" i="1"/>
  <c r="U11" i="1"/>
  <c r="I12" i="1"/>
  <c r="N12" i="1"/>
  <c r="O12" i="1"/>
  <c r="P12" i="1"/>
  <c r="Q12" i="1"/>
  <c r="T12" i="1"/>
  <c r="U12" i="1"/>
  <c r="I13" i="1"/>
  <c r="N13" i="1"/>
  <c r="O13" i="1"/>
  <c r="P13" i="1"/>
  <c r="Q13" i="1"/>
  <c r="T13" i="1"/>
  <c r="U13" i="1"/>
  <c r="I14" i="1"/>
  <c r="N14" i="1"/>
  <c r="O14" i="1"/>
  <c r="P14" i="1"/>
  <c r="Q14" i="1"/>
  <c r="T14" i="1"/>
  <c r="U14" i="1"/>
  <c r="I15" i="1"/>
  <c r="N15" i="1"/>
  <c r="O15" i="1"/>
  <c r="P15" i="1"/>
  <c r="Q15" i="1"/>
  <c r="T15" i="1"/>
  <c r="U15" i="1"/>
  <c r="I16" i="1"/>
  <c r="N16" i="1"/>
  <c r="O16" i="1"/>
  <c r="P16" i="1"/>
  <c r="Q16" i="1"/>
  <c r="T16" i="1"/>
  <c r="U16" i="1"/>
  <c r="H16" i="1"/>
  <c r="H10" i="1"/>
  <c r="H11" i="1"/>
  <c r="H12" i="1"/>
  <c r="H13" i="1"/>
  <c r="H14" i="1"/>
  <c r="H15" i="1"/>
  <c r="L22" i="1"/>
  <c r="M22" i="1"/>
  <c r="E62" i="1"/>
  <c r="E63" i="1" s="1"/>
  <c r="E47" i="1"/>
  <c r="E32" i="1"/>
  <c r="N17" i="1"/>
  <c r="M37" i="1"/>
  <c r="U17" i="1"/>
  <c r="M55" i="1"/>
  <c r="H152" i="1" l="1"/>
  <c r="I152" i="1"/>
  <c r="L62" i="1"/>
  <c r="K62" i="1"/>
  <c r="J62" i="1"/>
  <c r="M53" i="1"/>
  <c r="M62" i="1" s="1"/>
  <c r="I17" i="1"/>
  <c r="H17" i="1"/>
  <c r="Q17" i="1"/>
  <c r="P17" i="1"/>
  <c r="M467" i="1"/>
  <c r="J467" i="1"/>
  <c r="J317" i="1"/>
  <c r="J256" i="1"/>
  <c r="K242" i="1"/>
  <c r="K452" i="1"/>
  <c r="J437" i="1"/>
  <c r="M422" i="1"/>
  <c r="L361" i="1"/>
  <c r="J361" i="1"/>
  <c r="J76" i="1"/>
  <c r="K76" i="1"/>
  <c r="M332" i="1"/>
  <c r="L255" i="1"/>
  <c r="L360" i="1"/>
  <c r="L347" i="1"/>
  <c r="K317" i="1"/>
  <c r="J287" i="1"/>
  <c r="M287" i="1"/>
  <c r="K197" i="1"/>
  <c r="J197" i="1"/>
  <c r="L359" i="1"/>
  <c r="L13" i="1"/>
  <c r="L358" i="1"/>
  <c r="M212" i="1"/>
  <c r="L357" i="1"/>
  <c r="J357" i="1"/>
  <c r="L356" i="1"/>
  <c r="L10" i="1"/>
  <c r="M227" i="1"/>
  <c r="J167" i="1"/>
  <c r="L332" i="1"/>
  <c r="L354" i="1"/>
  <c r="L197" i="1"/>
  <c r="J69" i="1"/>
  <c r="L69" i="1"/>
  <c r="K69" i="1"/>
  <c r="I257" i="1"/>
  <c r="L137" i="1"/>
  <c r="J68" i="1"/>
  <c r="M87" i="1"/>
  <c r="L83" i="1"/>
  <c r="L68" i="1" s="1"/>
  <c r="K227" i="1"/>
  <c r="K182" i="1"/>
  <c r="K167" i="1"/>
  <c r="K302" i="1"/>
  <c r="L287" i="1"/>
  <c r="J272" i="1"/>
  <c r="K467" i="1"/>
  <c r="K361" i="1"/>
  <c r="M356" i="1"/>
  <c r="M360" i="1"/>
  <c r="M357" i="1"/>
  <c r="M361" i="1"/>
  <c r="M355" i="1"/>
  <c r="M358" i="1"/>
  <c r="M359" i="1"/>
  <c r="M354" i="1"/>
  <c r="M352" i="1"/>
  <c r="K377" i="1"/>
  <c r="K357" i="1"/>
  <c r="K347" i="1"/>
  <c r="K287" i="1"/>
  <c r="K256" i="1"/>
  <c r="M68" i="1"/>
  <c r="K137" i="1"/>
  <c r="M76" i="1"/>
  <c r="M100" i="1"/>
  <c r="M69" i="1"/>
  <c r="M70" i="1"/>
  <c r="K68" i="1"/>
  <c r="E77" i="1"/>
  <c r="M67" i="1"/>
  <c r="H362" i="1"/>
  <c r="M351" i="1"/>
  <c r="J392" i="1"/>
  <c r="L392" i="1"/>
  <c r="L351" i="1"/>
  <c r="M137" i="1"/>
  <c r="M122" i="1"/>
  <c r="L302" i="1"/>
  <c r="J302" i="1"/>
  <c r="L212" i="1"/>
  <c r="J182" i="1"/>
  <c r="K332" i="1"/>
  <c r="M290" i="1"/>
  <c r="M302" i="1" s="1"/>
  <c r="E257" i="1"/>
  <c r="M13" i="1"/>
  <c r="M10" i="1"/>
  <c r="M7" i="1"/>
  <c r="L242" i="1"/>
  <c r="M185" i="1"/>
  <c r="M197" i="1" s="1"/>
  <c r="L170" i="1"/>
  <c r="K122" i="1"/>
  <c r="M440" i="1"/>
  <c r="K392" i="1"/>
  <c r="I362" i="1"/>
  <c r="L452" i="1"/>
  <c r="M452" i="1"/>
  <c r="M437" i="1"/>
  <c r="L437" i="1"/>
  <c r="L422" i="1"/>
  <c r="L407" i="1"/>
  <c r="K407" i="1"/>
  <c r="L350" i="1"/>
  <c r="M392" i="1"/>
  <c r="M350" i="1"/>
  <c r="J377" i="1"/>
  <c r="M347" i="1"/>
  <c r="H257" i="1"/>
  <c r="J347" i="1"/>
  <c r="L317" i="1"/>
  <c r="M305" i="1"/>
  <c r="M317" i="1" s="1"/>
  <c r="L247" i="1"/>
  <c r="K272" i="1"/>
  <c r="J242" i="1"/>
  <c r="M230" i="1"/>
  <c r="M242" i="1" s="1"/>
  <c r="L215" i="1"/>
  <c r="L227" i="1" s="1"/>
  <c r="J212" i="1"/>
  <c r="K140" i="1"/>
  <c r="L182" i="1"/>
  <c r="E152" i="1"/>
  <c r="L142" i="1"/>
  <c r="J137" i="1"/>
  <c r="L122" i="1"/>
  <c r="J122" i="1"/>
  <c r="M6" i="1"/>
  <c r="M24" i="1"/>
  <c r="M32" i="1" s="1"/>
  <c r="L7" i="1"/>
  <c r="J47" i="1"/>
  <c r="M47" i="1"/>
  <c r="L47" i="1"/>
  <c r="E17" i="1"/>
  <c r="K32" i="1"/>
  <c r="J452" i="1"/>
  <c r="K437" i="1"/>
  <c r="K422" i="1"/>
  <c r="J422" i="1"/>
  <c r="M398" i="1"/>
  <c r="M407" i="1" s="1"/>
  <c r="J407" i="1"/>
  <c r="L377" i="1"/>
  <c r="M377" i="1"/>
  <c r="T362" i="1"/>
  <c r="R362" i="1"/>
  <c r="S362" i="1"/>
  <c r="U362" i="1"/>
  <c r="T152" i="1"/>
  <c r="T257" i="1"/>
  <c r="P287" i="1"/>
  <c r="M142" i="1"/>
  <c r="M182" i="1"/>
  <c r="L76" i="1"/>
  <c r="L71" i="1"/>
  <c r="L70" i="1"/>
  <c r="L5" i="1"/>
  <c r="L32" i="1"/>
  <c r="J32" i="1"/>
  <c r="M30" i="1"/>
  <c r="M50" i="1"/>
  <c r="M105" i="1"/>
  <c r="M75" i="1" s="1"/>
  <c r="K107" i="1"/>
  <c r="Q77" i="1"/>
  <c r="I77" i="1"/>
  <c r="L90" i="1"/>
  <c r="L75" i="1" s="1"/>
  <c r="M86" i="1"/>
  <c r="M71" i="1" s="1"/>
  <c r="M156" i="1"/>
  <c r="M141" i="1" s="1"/>
  <c r="M158" i="1"/>
  <c r="M160" i="1"/>
  <c r="M162" i="1"/>
  <c r="L107" i="1"/>
  <c r="T77" i="1"/>
  <c r="P77" i="1"/>
  <c r="H77" i="1"/>
  <c r="K92" i="1"/>
  <c r="M148" i="1"/>
  <c r="M149" i="1"/>
  <c r="K47" i="1"/>
  <c r="J107" i="1"/>
  <c r="S77" i="1"/>
  <c r="O77" i="1"/>
  <c r="J92" i="1"/>
  <c r="L156" i="1"/>
  <c r="L158" i="1"/>
  <c r="L159" i="1"/>
  <c r="L160" i="1"/>
  <c r="L161" i="1"/>
  <c r="L162" i="1"/>
  <c r="L163" i="1"/>
  <c r="L148" i="1" s="1"/>
  <c r="L164" i="1"/>
  <c r="L149" i="1" s="1"/>
  <c r="L165" i="1"/>
  <c r="L166" i="1"/>
  <c r="M140" i="1"/>
  <c r="R77" i="1"/>
  <c r="N77" i="1"/>
  <c r="L263" i="1"/>
  <c r="L264" i="1"/>
  <c r="L265" i="1"/>
  <c r="M270" i="1"/>
  <c r="M255" i="1" s="1"/>
  <c r="M271" i="1"/>
  <c r="M256" i="1" s="1"/>
  <c r="M252" i="1"/>
  <c r="M254" i="1"/>
  <c r="M261" i="1"/>
  <c r="M263" i="1"/>
  <c r="M264" i="1"/>
  <c r="M265" i="1"/>
  <c r="L271" i="1"/>
  <c r="L256" i="1" s="1"/>
  <c r="L254" i="1"/>
  <c r="M8" i="1" l="1"/>
  <c r="M107" i="1"/>
  <c r="K152" i="1"/>
  <c r="J152" i="1"/>
  <c r="J257" i="1"/>
  <c r="K257" i="1"/>
  <c r="M92" i="1"/>
  <c r="K362" i="1"/>
  <c r="J17" i="1"/>
  <c r="K77" i="1"/>
  <c r="J362" i="1"/>
  <c r="L362" i="1"/>
  <c r="M362" i="1"/>
  <c r="M353" i="1"/>
  <c r="L140" i="1"/>
  <c r="K17" i="1"/>
  <c r="L17" i="1"/>
  <c r="L272" i="1"/>
  <c r="L257" i="1" s="1"/>
  <c r="L141" i="1"/>
  <c r="L167" i="1"/>
  <c r="L152" i="1" s="1"/>
  <c r="L92" i="1"/>
  <c r="L77" i="1" s="1"/>
  <c r="M272" i="1"/>
  <c r="M257" i="1" s="1"/>
  <c r="J77" i="1"/>
  <c r="M17" i="1"/>
  <c r="M167" i="1"/>
  <c r="M152" i="1" s="1"/>
  <c r="M5" i="1"/>
  <c r="M77" i="1" l="1"/>
</calcChain>
</file>

<file path=xl/sharedStrings.xml><?xml version="1.0" encoding="utf-8"?>
<sst xmlns="http://schemas.openxmlformats.org/spreadsheetml/2006/main" count="563" uniqueCount="91">
  <si>
    <t>№ по ред</t>
  </si>
  <si>
    <t>Количество депонирани неопасни отпадъци</t>
  </si>
  <si>
    <t>Община</t>
  </si>
  <si>
    <t>Период от време (месеци)</t>
  </si>
  <si>
    <t>Вид на депото/ клетката на депото</t>
  </si>
  <si>
    <t>Количество (тонове)</t>
  </si>
  <si>
    <t>Следва да постъпят в сметката на РИОСВ отчисления по чл. 60</t>
  </si>
  <si>
    <t>Следва да постъпят в сметката на РИОСВ отчисления по чл. 64</t>
  </si>
  <si>
    <t>Остава да постъпят в сметката на РИОСВ отчисления по чл. 60</t>
  </si>
  <si>
    <t>Остава да постъпят в сметката на РИОСВ отчисления по чл. 64</t>
  </si>
  <si>
    <t>Дължима лихва за отчисленията по чл. 20</t>
  </si>
  <si>
    <t>Натрупана лихва за отчисленията по чл. 20</t>
  </si>
  <si>
    <t>Изразходени средства по чл. 60</t>
  </si>
  <si>
    <t>Изразходени средства по чл. 64</t>
  </si>
  <si>
    <t>Депонирани количества неопасни отпадъци, за които отчисленията по чл. 20 се увеличават с 15 на сто</t>
  </si>
  <si>
    <t>Дължими отчисления по чл. 20, ал. 3</t>
  </si>
  <si>
    <t>Забележка</t>
  </si>
  <si>
    <t>Регионално депо Троян - Априлци - общо</t>
  </si>
  <si>
    <t>Троян, Априлци и други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</si>
  <si>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</si>
  <si>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</si>
  <si>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</si>
  <si>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</si>
  <si>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</si>
  <si>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</si>
  <si>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</si>
  <si>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</si>
  <si>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</si>
  <si>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</si>
  <si>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</si>
  <si>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</si>
  <si>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наличност към</t>
  </si>
  <si>
    <t>общо за</t>
  </si>
  <si>
    <t>Априлци</t>
  </si>
  <si>
    <t>Троян</t>
  </si>
  <si>
    <t>други</t>
  </si>
  <si>
    <t>Възстановени средства по чл. 60</t>
  </si>
  <si>
    <t>Възстановени средства по чл. 64</t>
  </si>
  <si>
    <t>Регионално депо Ловеч - общо</t>
  </si>
  <si>
    <t>Ловеч, Летница, Угърчин и други</t>
  </si>
  <si>
    <t>Регионално депо Ловеч</t>
  </si>
  <si>
    <t>Регионално депо Троян - Априлци</t>
  </si>
  <si>
    <t>Ловеч</t>
  </si>
  <si>
    <t>Летница</t>
  </si>
  <si>
    <t>Угърчин</t>
  </si>
  <si>
    <t>Регионално депо Луковит - общо</t>
  </si>
  <si>
    <t>Луковит, Тетевен, Червен бряг, Ябланица, Роман и други</t>
  </si>
  <si>
    <t>Регионално депо Луковит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</si>
  <si>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</si>
  <si>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</si>
  <si>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</si>
  <si>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</si>
  <si>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</si>
  <si>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</si>
  <si>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 - общо</t>
  </si>
  <si>
    <t>Регионално депо Никопол</t>
  </si>
  <si>
    <t>Никопол</t>
  </si>
  <si>
    <t>Белене</t>
  </si>
  <si>
    <t>Левски</t>
  </si>
  <si>
    <t>Павликени</t>
  </si>
  <si>
    <t>Свищов</t>
  </si>
  <si>
    <t>Регионално депо Плевен - общо</t>
  </si>
  <si>
    <t>Плевен, Гулянци, Долни Дъбник, Долна Митрополия, Искър, Пордим и други</t>
  </si>
  <si>
    <t>Регионално депо Плевен</t>
  </si>
  <si>
    <t>Плевен</t>
  </si>
  <si>
    <t>Гулянци</t>
  </si>
  <si>
    <t>Долни Дъбник</t>
  </si>
  <si>
    <t>Долна Митрополия</t>
  </si>
  <si>
    <t>Искър</t>
  </si>
  <si>
    <t>Пордим</t>
  </si>
  <si>
    <t>Размер на отчисленията по чл. 60  (лв./тон)</t>
  </si>
  <si>
    <t>Размер на отчисленията по чл. 64  (лв./тон)</t>
  </si>
  <si>
    <t xml:space="preserve">Постъпили по сметката на РИОСВ отчисления по чл. 60 </t>
  </si>
  <si>
    <t>Постъпили по сметката на РИОСВ отчисления по чл. 64</t>
  </si>
  <si>
    <t>2022 г.</t>
  </si>
  <si>
    <t>2022г.</t>
  </si>
  <si>
    <t xml:space="preserve">Никопол, Белене, Левски, Павликени, Свищов </t>
  </si>
  <si>
    <r>
      <t xml:space="preserve">7019-07-12-2022 г-Предоставено Решение на общински съвет да се ползват средствата за 2022 по  </t>
    </r>
    <r>
      <rPr>
        <sz val="11"/>
        <color theme="1"/>
        <rFont val="Calibri"/>
        <family val="2"/>
        <charset val="204"/>
      </rPr>
      <t>§ 60 от ДОПК</t>
    </r>
  </si>
  <si>
    <t>31.12.222</t>
  </si>
  <si>
    <t>25 560,00 лв. по чл. 24, ал. 1, т. 7 от Наредба 7-Изготвяне на ПУО на община Никопол</t>
  </si>
  <si>
    <t>29 688 лв. по чл. 24, ал. 1, т. 7 от Наредба 7 - закупуване на съдове за разделно събиране на отпадъци</t>
  </si>
  <si>
    <t>30 373,55 лв. по чл. 31, ал. 1, т. 2 от ЗУО</t>
  </si>
  <si>
    <t>276 568,80 лв. - закупуване на транспортни средства</t>
  </si>
  <si>
    <t>35 746,98 лв. по чл. 31, ал. 1, т. 2 от ЗУО</t>
  </si>
  <si>
    <t>75 520,55 лв.  По чл. 31, ал. 1, т. 2 от ЗУО</t>
  </si>
  <si>
    <t>55 350,00 лв. по чл. 24, ал. 1, т. 2 от Наредба 7 - закупуване на транспортно средство</t>
  </si>
  <si>
    <t>7 608,00 лв. по чл. 24, ал. 1, т. 1 от Наредба 7 за изготвяне на морфологичен анализ</t>
  </si>
  <si>
    <t>56 721,34 лв. по чл. 24, ал. 1, т. 6 от Наредба 7 за покриване на експлоатационни разходи за предварително третиране, чрез сепариране</t>
  </si>
  <si>
    <t>63 332,40 лв. по чл. 24, ал. 1, т.2 от Наредба 7 за закупуване на транспортно средство</t>
  </si>
  <si>
    <t>188 107,62 лв. по чл. 60 от ЗУО - техническа рекултивация на общинското депо с преустановена експлоатация</t>
  </si>
  <si>
    <t>налични средства-общо за общините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</si>
</sst>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2D05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9" xfId="0" applyNumberFormat="1" applyFill="1" applyBorder="1" applyAlignment="1" applyProtection="1">
      <alignment horizontal="center" wrapText="1"/>
      <protection locked="0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wrapText="1"/>
    </xf>
    <xf numFmtId="2" fontId="0" fillId="4" borderId="7" xfId="0" applyNumberFormat="1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4" fontId="3" fillId="3" borderId="9" xfId="0" applyNumberFormat="1" applyFont="1" applyFill="1" applyBorder="1" applyAlignment="1" applyProtection="1">
      <alignment horizontal="center" wrapText="1"/>
      <protection locked="0"/>
    </xf>
    <xf numFmtId="2" fontId="0" fillId="7" borderId="9" xfId="0" applyNumberFormat="1" applyFill="1" applyBorder="1" applyAlignment="1" applyProtection="1">
      <alignment horizontal="center" wrapText="1"/>
      <protection locked="0"/>
    </xf>
    <xf numFmtId="0" fontId="0" fillId="7" borderId="9" xfId="0" applyFill="1" applyBorder="1" applyAlignment="1" applyProtection="1">
      <alignment horizontal="center" wrapText="1"/>
      <protection locked="0"/>
    </xf>
    <xf numFmtId="2" fontId="1" fillId="2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wrapText="1"/>
    </xf>
    <xf numFmtId="0" fontId="0" fillId="7" borderId="21" xfId="0" applyFill="1" applyBorder="1" applyAlignment="1" applyProtection="1">
      <alignment horizontal="center" wrapText="1"/>
      <protection locked="0"/>
    </xf>
    <xf numFmtId="164" fontId="0" fillId="2" borderId="9" xfId="0" applyNumberFormat="1" applyFill="1" applyBorder="1" applyAlignment="1">
      <alignment horizontal="center" wrapText="1"/>
    </xf>
    <xf numFmtId="2" fontId="0" fillId="2" borderId="10" xfId="0" applyNumberFormat="1" applyFill="1" applyBorder="1" applyAlignment="1">
      <alignment horizontal="center" wrapText="1"/>
    </xf>
    <xf numFmtId="0" fontId="0" fillId="6" borderId="10" xfId="0" applyFill="1" applyBorder="1" applyAlignment="1" applyProtection="1">
      <alignment horizont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 applyProtection="1">
      <alignment horizont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8" borderId="7" xfId="0" applyNumberFormat="1" applyFill="1" applyBorder="1" applyAlignment="1">
      <alignment horizontal="center" wrapText="1"/>
    </xf>
    <xf numFmtId="2" fontId="0" fillId="9" borderId="7" xfId="0" applyNumberFormat="1" applyFill="1" applyBorder="1" applyAlignment="1">
      <alignment horizontal="center" wrapText="1"/>
    </xf>
    <xf numFmtId="14" fontId="0" fillId="0" borderId="7" xfId="0" applyNumberFormat="1" applyFont="1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14" fontId="0" fillId="2" borderId="9" xfId="0" applyNumberFormat="1" applyFill="1" applyBorder="1" applyAlignment="1">
      <alignment horizontal="center" wrapText="1"/>
    </xf>
    <xf numFmtId="14" fontId="0" fillId="0" borderId="18" xfId="0" applyNumberFormat="1" applyBorder="1" applyAlignment="1">
      <alignment horizont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0" fillId="9" borderId="7" xfId="0" applyNumberFormat="1" applyFill="1" applyBorder="1" applyAlignment="1">
      <alignment horizontal="center" vertical="center" wrapText="1"/>
    </xf>
    <xf numFmtId="2" fontId="0" fillId="10" borderId="1" xfId="0" applyNumberFormat="1" applyFill="1" applyBorder="1" applyAlignment="1" applyProtection="1">
      <alignment horizontal="center" vertical="center" wrapText="1"/>
      <protection locked="0"/>
    </xf>
    <xf numFmtId="2" fontId="3" fillId="9" borderId="7" xfId="0" applyNumberFormat="1" applyFont="1" applyFill="1" applyBorder="1" applyAlignment="1">
      <alignment horizontal="center" wrapText="1"/>
    </xf>
    <xf numFmtId="8" fontId="0" fillId="5" borderId="12" xfId="0" applyNumberFormat="1" applyFill="1" applyBorder="1" applyAlignment="1" applyProtection="1">
      <alignment horizontal="center" vertical="center" wrapText="1"/>
      <protection locked="0"/>
    </xf>
    <xf numFmtId="2" fontId="3" fillId="8" borderId="7" xfId="0" applyNumberFormat="1" applyFont="1" applyFill="1" applyBorder="1" applyAlignment="1">
      <alignment horizontal="center" vertical="center" wrapText="1"/>
    </xf>
    <xf numFmtId="2" fontId="3" fillId="8" borderId="7" xfId="0" applyNumberFormat="1" applyFont="1" applyFill="1" applyBorder="1" applyAlignment="1">
      <alignment horizontal="center" wrapText="1"/>
    </xf>
    <xf numFmtId="164" fontId="3" fillId="8" borderId="7" xfId="0" applyNumberFormat="1" applyFont="1" applyFill="1" applyBorder="1" applyAlignment="1">
      <alignment horizontal="center" wrapText="1"/>
    </xf>
    <xf numFmtId="2" fontId="0" fillId="9" borderId="1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8"/>
  <sheetViews>
    <sheetView tabSelected="1" topLeftCell="A25" zoomScaleNormal="100" workbookViewId="0">
      <selection activeCell="F18" sqref="F18"/>
    </sheetView>
  </sheetViews>
  <sheetFormatPr defaultColWidth="8.85546875" defaultRowHeight="15" x14ac:dyDescent="0.25"/>
  <cols>
    <col min="1" max="1" width="4.5703125" style="3" customWidth="1"/>
    <col min="2" max="2" width="12.7109375" style="3" customWidth="1"/>
    <col min="3" max="3" width="14.140625" style="3" customWidth="1"/>
    <col min="4" max="4" width="12.7109375" style="3" customWidth="1"/>
    <col min="5" max="5" width="12.7109375" style="9" customWidth="1"/>
    <col min="6" max="17" width="12.7109375" style="3" customWidth="1"/>
    <col min="18" max="19" width="13.140625" style="3" customWidth="1"/>
    <col min="20" max="20" width="19.85546875" style="3" customWidth="1"/>
    <col min="21" max="21" width="13.140625" style="3" customWidth="1"/>
    <col min="22" max="22" width="36.85546875" style="3" customWidth="1"/>
    <col min="23" max="16384" width="8.85546875" style="3"/>
  </cols>
  <sheetData>
    <row r="1" spans="1:22" s="2" customFormat="1" ht="40.9" customHeight="1" x14ac:dyDescent="0.25">
      <c r="A1" s="92" t="s">
        <v>0</v>
      </c>
      <c r="B1" s="94" t="s">
        <v>4</v>
      </c>
      <c r="C1" s="94" t="s">
        <v>1</v>
      </c>
      <c r="D1" s="94"/>
      <c r="E1" s="98" t="s">
        <v>5</v>
      </c>
      <c r="F1" s="94" t="s">
        <v>70</v>
      </c>
      <c r="G1" s="94" t="s">
        <v>71</v>
      </c>
      <c r="H1" s="94" t="s">
        <v>72</v>
      </c>
      <c r="I1" s="94" t="s">
        <v>73</v>
      </c>
      <c r="J1" s="94" t="s">
        <v>6</v>
      </c>
      <c r="K1" s="94" t="s">
        <v>7</v>
      </c>
      <c r="L1" s="94" t="s">
        <v>8</v>
      </c>
      <c r="M1" s="94" t="s">
        <v>9</v>
      </c>
      <c r="N1" s="94" t="s">
        <v>10</v>
      </c>
      <c r="O1" s="94" t="s">
        <v>11</v>
      </c>
      <c r="P1" s="94" t="s">
        <v>12</v>
      </c>
      <c r="Q1" s="94" t="s">
        <v>13</v>
      </c>
      <c r="R1" s="94" t="s">
        <v>36</v>
      </c>
      <c r="S1" s="94" t="s">
        <v>37</v>
      </c>
      <c r="T1" s="94" t="s">
        <v>14</v>
      </c>
      <c r="U1" s="94" t="s">
        <v>15</v>
      </c>
      <c r="V1" s="96" t="s">
        <v>16</v>
      </c>
    </row>
    <row r="2" spans="1:22" s="2" customFormat="1" ht="42.6" customHeight="1" x14ac:dyDescent="0.25">
      <c r="A2" s="93"/>
      <c r="B2" s="95"/>
      <c r="C2" s="19" t="s">
        <v>2</v>
      </c>
      <c r="D2" s="19" t="s">
        <v>3</v>
      </c>
      <c r="E2" s="99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7"/>
    </row>
    <row r="3" spans="1:22" thickBot="1" x14ac:dyDescent="0.35">
      <c r="A3" s="25">
        <v>1</v>
      </c>
      <c r="B3" s="22">
        <v>2</v>
      </c>
      <c r="C3" s="22">
        <v>3</v>
      </c>
      <c r="D3" s="22">
        <v>4</v>
      </c>
      <c r="E3" s="26">
        <v>5</v>
      </c>
      <c r="F3" s="22">
        <v>6</v>
      </c>
      <c r="G3" s="22">
        <v>7</v>
      </c>
      <c r="H3" s="22">
        <v>8</v>
      </c>
      <c r="I3" s="22">
        <v>9</v>
      </c>
      <c r="J3" s="22">
        <v>10</v>
      </c>
      <c r="K3" s="22">
        <v>11</v>
      </c>
      <c r="L3" s="22">
        <v>12</v>
      </c>
      <c r="M3" s="22">
        <v>13</v>
      </c>
      <c r="N3" s="22">
        <v>14</v>
      </c>
      <c r="O3" s="22">
        <v>15</v>
      </c>
      <c r="P3" s="22">
        <v>16</v>
      </c>
      <c r="Q3" s="22">
        <v>17</v>
      </c>
      <c r="R3" s="22">
        <v>18</v>
      </c>
      <c r="S3" s="22">
        <v>19</v>
      </c>
      <c r="T3" s="22">
        <v>20</v>
      </c>
      <c r="U3" s="22">
        <v>21</v>
      </c>
      <c r="V3" s="27">
        <v>20</v>
      </c>
    </row>
    <row r="4" spans="1:22" s="20" customFormat="1" ht="14.45" customHeight="1" x14ac:dyDescent="0.25">
      <c r="A4" s="79">
        <v>1</v>
      </c>
      <c r="B4" s="88" t="s">
        <v>17</v>
      </c>
      <c r="C4" s="28"/>
      <c r="D4" s="28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</row>
    <row r="5" spans="1:22" s="1" customFormat="1" ht="14.45" customHeight="1" x14ac:dyDescent="0.25">
      <c r="A5" s="80"/>
      <c r="B5" s="83"/>
      <c r="C5" s="89" t="s">
        <v>18</v>
      </c>
      <c r="D5" s="4" t="s">
        <v>19</v>
      </c>
      <c r="E5" s="5">
        <v>704.16</v>
      </c>
      <c r="F5" s="6">
        <v>5.55</v>
      </c>
      <c r="G5" s="6">
        <v>47.5</v>
      </c>
      <c r="H5" s="6">
        <v>0</v>
      </c>
      <c r="I5" s="6">
        <v>0</v>
      </c>
      <c r="J5" s="6">
        <v>3908.0880000000002</v>
      </c>
      <c r="K5" s="6">
        <v>33447.599999999999</v>
      </c>
      <c r="L5" s="6">
        <f t="shared" ref="L5:U5" si="0">L20+L35+L50</f>
        <v>3908.0899999999997</v>
      </c>
      <c r="M5" s="6">
        <f t="shared" si="0"/>
        <v>33447.599999999999</v>
      </c>
      <c r="N5" s="6">
        <f t="shared" si="0"/>
        <v>0</v>
      </c>
      <c r="O5" s="6">
        <f t="shared" si="0"/>
        <v>0</v>
      </c>
      <c r="P5" s="6">
        <f t="shared" si="0"/>
        <v>0</v>
      </c>
      <c r="Q5" s="6">
        <f t="shared" si="0"/>
        <v>0</v>
      </c>
      <c r="R5" s="6">
        <f t="shared" ref="R5:S17" si="1">R20+R35+R50</f>
        <v>0</v>
      </c>
      <c r="S5" s="6">
        <f t="shared" si="1"/>
        <v>0</v>
      </c>
      <c r="T5" s="6">
        <f t="shared" si="0"/>
        <v>0</v>
      </c>
      <c r="U5" s="6">
        <f t="shared" si="0"/>
        <v>0</v>
      </c>
      <c r="V5" s="32"/>
    </row>
    <row r="6" spans="1:22" s="1" customFormat="1" x14ac:dyDescent="0.25">
      <c r="A6" s="80"/>
      <c r="B6" s="83"/>
      <c r="C6" s="90"/>
      <c r="D6" s="4" t="s">
        <v>20</v>
      </c>
      <c r="E6" s="5">
        <v>785.98</v>
      </c>
      <c r="F6" s="6">
        <v>5.55</v>
      </c>
      <c r="G6" s="6">
        <v>47.5</v>
      </c>
      <c r="H6" s="6">
        <v>0</v>
      </c>
      <c r="I6" s="6">
        <v>0</v>
      </c>
      <c r="J6" s="6">
        <v>4362.1890000000003</v>
      </c>
      <c r="K6" s="6">
        <v>37334.050000000003</v>
      </c>
      <c r="L6" s="6">
        <v>4362.1899999999996</v>
      </c>
      <c r="M6" s="6">
        <f t="shared" ref="M6:U6" si="2">M21+M36+M51</f>
        <v>37334.050000000003</v>
      </c>
      <c r="N6" s="6">
        <f t="shared" si="2"/>
        <v>0</v>
      </c>
      <c r="O6" s="6">
        <f t="shared" si="2"/>
        <v>0</v>
      </c>
      <c r="P6" s="6">
        <f t="shared" si="2"/>
        <v>0</v>
      </c>
      <c r="Q6" s="6">
        <f t="shared" si="2"/>
        <v>0</v>
      </c>
      <c r="R6" s="6">
        <f t="shared" si="1"/>
        <v>0</v>
      </c>
      <c r="S6" s="6">
        <f t="shared" si="1"/>
        <v>0</v>
      </c>
      <c r="T6" s="6">
        <f t="shared" si="2"/>
        <v>0</v>
      </c>
      <c r="U6" s="6">
        <f t="shared" si="2"/>
        <v>0</v>
      </c>
      <c r="V6" s="32"/>
    </row>
    <row r="7" spans="1:22" s="1" customFormat="1" ht="22.9" customHeight="1" x14ac:dyDescent="0.25">
      <c r="A7" s="80"/>
      <c r="B7" s="83"/>
      <c r="C7" s="90"/>
      <c r="D7" s="4" t="s">
        <v>21</v>
      </c>
      <c r="E7" s="5">
        <v>853.36</v>
      </c>
      <c r="F7" s="6">
        <v>5.55</v>
      </c>
      <c r="G7" s="6">
        <v>47.5</v>
      </c>
      <c r="H7" s="6">
        <v>0</v>
      </c>
      <c r="I7" s="6">
        <v>0</v>
      </c>
      <c r="J7" s="6">
        <v>4736.1480000000001</v>
      </c>
      <c r="K7" s="6">
        <v>40534.6</v>
      </c>
      <c r="L7" s="6">
        <f t="shared" ref="L7:U7" si="3">L22+L37+L52</f>
        <v>4736.1500000000005</v>
      </c>
      <c r="M7" s="6">
        <f t="shared" si="3"/>
        <v>40534.6</v>
      </c>
      <c r="N7" s="6">
        <f t="shared" si="3"/>
        <v>0</v>
      </c>
      <c r="O7" s="6">
        <f t="shared" si="3"/>
        <v>0</v>
      </c>
      <c r="P7" s="6">
        <f t="shared" si="3"/>
        <v>0</v>
      </c>
      <c r="Q7" s="6">
        <f t="shared" si="3"/>
        <v>0</v>
      </c>
      <c r="R7" s="6">
        <f t="shared" si="1"/>
        <v>0</v>
      </c>
      <c r="S7" s="6">
        <f t="shared" si="1"/>
        <v>0</v>
      </c>
      <c r="T7" s="6">
        <f t="shared" si="3"/>
        <v>0</v>
      </c>
      <c r="U7" s="6">
        <f t="shared" si="3"/>
        <v>0</v>
      </c>
      <c r="V7" s="32" t="s">
        <v>77</v>
      </c>
    </row>
    <row r="8" spans="1:22" s="1" customFormat="1" x14ac:dyDescent="0.25">
      <c r="A8" s="80"/>
      <c r="B8" s="83"/>
      <c r="C8" s="90"/>
      <c r="D8" s="4" t="s">
        <v>22</v>
      </c>
      <c r="E8" s="5">
        <v>1113.22</v>
      </c>
      <c r="F8" s="6">
        <v>5.55</v>
      </c>
      <c r="G8" s="6">
        <v>47.5</v>
      </c>
      <c r="H8" s="6">
        <v>0</v>
      </c>
      <c r="I8" s="6">
        <v>0</v>
      </c>
      <c r="J8" s="6">
        <v>6178.38</v>
      </c>
      <c r="K8" s="6">
        <v>52877.95</v>
      </c>
      <c r="L8" s="6">
        <v>6178.38</v>
      </c>
      <c r="M8" s="6">
        <f t="shared" ref="M8:U8" si="4">M23+M38+M53</f>
        <v>52877.95</v>
      </c>
      <c r="N8" s="6">
        <f t="shared" si="4"/>
        <v>0</v>
      </c>
      <c r="O8" s="6">
        <f t="shared" si="4"/>
        <v>0</v>
      </c>
      <c r="P8" s="6">
        <f t="shared" si="4"/>
        <v>0</v>
      </c>
      <c r="Q8" s="6">
        <f t="shared" si="4"/>
        <v>0</v>
      </c>
      <c r="R8" s="6">
        <f t="shared" si="1"/>
        <v>0</v>
      </c>
      <c r="S8" s="6">
        <f t="shared" si="1"/>
        <v>0</v>
      </c>
      <c r="T8" s="6">
        <f t="shared" si="4"/>
        <v>0</v>
      </c>
      <c r="U8" s="6">
        <f t="shared" si="4"/>
        <v>0</v>
      </c>
      <c r="V8" s="32"/>
    </row>
    <row r="9" spans="1:22" s="1" customFormat="1" x14ac:dyDescent="0.25">
      <c r="A9" s="80"/>
      <c r="B9" s="83"/>
      <c r="C9" s="90"/>
      <c r="D9" s="4" t="s">
        <v>23</v>
      </c>
      <c r="E9" s="5">
        <v>1163.82</v>
      </c>
      <c r="F9" s="6">
        <v>5.55</v>
      </c>
      <c r="G9" s="6">
        <v>47.5</v>
      </c>
      <c r="H9" s="6">
        <v>0</v>
      </c>
      <c r="I9" s="6">
        <v>0</v>
      </c>
      <c r="J9" s="6">
        <v>6459.2</v>
      </c>
      <c r="K9" s="6">
        <v>55281.45</v>
      </c>
      <c r="L9" s="6">
        <v>6459.2</v>
      </c>
      <c r="M9" s="6">
        <v>55281.45</v>
      </c>
      <c r="N9" s="6">
        <f t="shared" ref="N9:U9" si="5">N24+N39+N54</f>
        <v>0</v>
      </c>
      <c r="O9" s="6">
        <f t="shared" si="5"/>
        <v>0</v>
      </c>
      <c r="P9" s="6">
        <f t="shared" si="5"/>
        <v>0</v>
      </c>
      <c r="Q9" s="6">
        <f t="shared" si="5"/>
        <v>0</v>
      </c>
      <c r="R9" s="6">
        <f t="shared" si="1"/>
        <v>0</v>
      </c>
      <c r="S9" s="6">
        <f t="shared" si="1"/>
        <v>0</v>
      </c>
      <c r="T9" s="6">
        <f t="shared" si="5"/>
        <v>0</v>
      </c>
      <c r="U9" s="6">
        <f t="shared" si="5"/>
        <v>0</v>
      </c>
      <c r="V9" s="32"/>
    </row>
    <row r="10" spans="1:22" s="1" customFormat="1" x14ac:dyDescent="0.25">
      <c r="A10" s="80"/>
      <c r="B10" s="83"/>
      <c r="C10" s="90"/>
      <c r="D10" s="4" t="s">
        <v>24</v>
      </c>
      <c r="E10" s="5">
        <v>1088.28</v>
      </c>
      <c r="F10" s="6">
        <v>5.55</v>
      </c>
      <c r="G10" s="6">
        <v>47.5</v>
      </c>
      <c r="H10" s="6">
        <f t="shared" ref="H10:U10" si="6">H25+H40+H55</f>
        <v>0</v>
      </c>
      <c r="I10" s="6">
        <f t="shared" si="6"/>
        <v>0</v>
      </c>
      <c r="J10" s="6">
        <v>6039.95</v>
      </c>
      <c r="K10" s="6">
        <v>51693.3</v>
      </c>
      <c r="L10" s="6">
        <f t="shared" si="6"/>
        <v>6039.95</v>
      </c>
      <c r="M10" s="6">
        <f t="shared" si="6"/>
        <v>51693.299999999996</v>
      </c>
      <c r="N10" s="6">
        <f t="shared" si="6"/>
        <v>0</v>
      </c>
      <c r="O10" s="6">
        <f t="shared" si="6"/>
        <v>0</v>
      </c>
      <c r="P10" s="6">
        <f t="shared" si="6"/>
        <v>0</v>
      </c>
      <c r="Q10" s="6">
        <f t="shared" si="6"/>
        <v>0</v>
      </c>
      <c r="R10" s="6">
        <f t="shared" si="1"/>
        <v>0</v>
      </c>
      <c r="S10" s="6">
        <f t="shared" si="1"/>
        <v>0</v>
      </c>
      <c r="T10" s="6">
        <f t="shared" si="6"/>
        <v>0</v>
      </c>
      <c r="U10" s="6">
        <f t="shared" si="6"/>
        <v>0</v>
      </c>
      <c r="V10" s="32"/>
    </row>
    <row r="11" spans="1:22" s="1" customFormat="1" x14ac:dyDescent="0.25">
      <c r="A11" s="80"/>
      <c r="B11" s="83"/>
      <c r="C11" s="90"/>
      <c r="D11" s="4" t="s">
        <v>25</v>
      </c>
      <c r="E11" s="5">
        <v>1015.32</v>
      </c>
      <c r="F11" s="6">
        <v>5.55</v>
      </c>
      <c r="G11" s="6">
        <v>47.5</v>
      </c>
      <c r="H11" s="6">
        <f t="shared" ref="H11:U11" si="7">H26+H41+H56</f>
        <v>0</v>
      </c>
      <c r="I11" s="6">
        <f t="shared" si="7"/>
        <v>0</v>
      </c>
      <c r="J11" s="6">
        <v>5635.03</v>
      </c>
      <c r="K11" s="6">
        <v>48227.7</v>
      </c>
      <c r="L11" s="6">
        <v>5635.03</v>
      </c>
      <c r="M11" s="6">
        <v>48227.7</v>
      </c>
      <c r="N11" s="6">
        <f t="shared" si="7"/>
        <v>0</v>
      </c>
      <c r="O11" s="6">
        <f t="shared" si="7"/>
        <v>0</v>
      </c>
      <c r="P11" s="6">
        <f t="shared" si="7"/>
        <v>0</v>
      </c>
      <c r="Q11" s="6">
        <f t="shared" si="7"/>
        <v>0</v>
      </c>
      <c r="R11" s="6">
        <f t="shared" si="1"/>
        <v>0</v>
      </c>
      <c r="S11" s="6">
        <f t="shared" si="1"/>
        <v>0</v>
      </c>
      <c r="T11" s="6">
        <f t="shared" si="7"/>
        <v>0</v>
      </c>
      <c r="U11" s="6">
        <f t="shared" si="7"/>
        <v>0</v>
      </c>
      <c r="V11" s="32"/>
    </row>
    <row r="12" spans="1:22" s="1" customFormat="1" x14ac:dyDescent="0.25">
      <c r="A12" s="80"/>
      <c r="B12" s="83"/>
      <c r="C12" s="90"/>
      <c r="D12" s="4" t="s">
        <v>26</v>
      </c>
      <c r="E12" s="5">
        <v>1142.3599999999999</v>
      </c>
      <c r="F12" s="6">
        <v>5.55</v>
      </c>
      <c r="G12" s="6">
        <v>47.5</v>
      </c>
      <c r="H12" s="6">
        <f t="shared" ref="H12:U12" si="8">H27+H42+H57</f>
        <v>0</v>
      </c>
      <c r="I12" s="6">
        <f t="shared" si="8"/>
        <v>0</v>
      </c>
      <c r="J12" s="6">
        <v>6340.1</v>
      </c>
      <c r="K12" s="6">
        <v>54262.1</v>
      </c>
      <c r="L12" s="6">
        <v>6340.1</v>
      </c>
      <c r="M12" s="6">
        <v>54262.1</v>
      </c>
      <c r="N12" s="6">
        <f t="shared" si="8"/>
        <v>0</v>
      </c>
      <c r="O12" s="6">
        <f t="shared" si="8"/>
        <v>0</v>
      </c>
      <c r="P12" s="6">
        <f t="shared" si="8"/>
        <v>0</v>
      </c>
      <c r="Q12" s="6">
        <f t="shared" si="8"/>
        <v>0</v>
      </c>
      <c r="R12" s="6">
        <f t="shared" si="1"/>
        <v>0</v>
      </c>
      <c r="S12" s="6">
        <f t="shared" si="1"/>
        <v>0</v>
      </c>
      <c r="T12" s="6">
        <f t="shared" si="8"/>
        <v>0</v>
      </c>
      <c r="U12" s="6">
        <f t="shared" si="8"/>
        <v>0</v>
      </c>
      <c r="V12" s="32"/>
    </row>
    <row r="13" spans="1:22" s="1" customFormat="1" x14ac:dyDescent="0.25">
      <c r="A13" s="80"/>
      <c r="B13" s="83"/>
      <c r="C13" s="90"/>
      <c r="D13" s="4" t="s">
        <v>27</v>
      </c>
      <c r="E13" s="5">
        <v>1193.1400000000001</v>
      </c>
      <c r="F13" s="6">
        <v>5.55</v>
      </c>
      <c r="G13" s="6">
        <v>47.5</v>
      </c>
      <c r="H13" s="6">
        <f t="shared" ref="H13:U13" si="9">H28+H43+H58</f>
        <v>0</v>
      </c>
      <c r="I13" s="6">
        <f t="shared" si="9"/>
        <v>0</v>
      </c>
      <c r="J13" s="6">
        <v>6621.93</v>
      </c>
      <c r="K13" s="6">
        <v>56674.15</v>
      </c>
      <c r="L13" s="6">
        <f t="shared" si="9"/>
        <v>6621.93</v>
      </c>
      <c r="M13" s="6">
        <f t="shared" si="9"/>
        <v>56674.15</v>
      </c>
      <c r="N13" s="6">
        <f t="shared" si="9"/>
        <v>0</v>
      </c>
      <c r="O13" s="6">
        <f t="shared" si="9"/>
        <v>0</v>
      </c>
      <c r="P13" s="6">
        <f t="shared" si="9"/>
        <v>0</v>
      </c>
      <c r="Q13" s="6">
        <f t="shared" si="9"/>
        <v>0</v>
      </c>
      <c r="R13" s="6">
        <f t="shared" si="1"/>
        <v>0</v>
      </c>
      <c r="S13" s="6">
        <f t="shared" si="1"/>
        <v>0</v>
      </c>
      <c r="T13" s="6">
        <f t="shared" si="9"/>
        <v>0</v>
      </c>
      <c r="U13" s="6">
        <f t="shared" si="9"/>
        <v>0</v>
      </c>
      <c r="V13" s="32"/>
    </row>
    <row r="14" spans="1:22" s="1" customFormat="1" x14ac:dyDescent="0.25">
      <c r="A14" s="80"/>
      <c r="B14" s="83"/>
      <c r="C14" s="90"/>
      <c r="D14" s="4" t="s">
        <v>28</v>
      </c>
      <c r="E14" s="5">
        <v>1001.86</v>
      </c>
      <c r="F14" s="6">
        <v>5.55</v>
      </c>
      <c r="G14" s="6">
        <v>47.5</v>
      </c>
      <c r="H14" s="6">
        <f t="shared" ref="H14:U14" si="10">H29+H44+H59</f>
        <v>0</v>
      </c>
      <c r="I14" s="6">
        <f t="shared" si="10"/>
        <v>0</v>
      </c>
      <c r="J14" s="6">
        <v>5560.32</v>
      </c>
      <c r="K14" s="6">
        <v>47588.35</v>
      </c>
      <c r="L14" s="6">
        <v>5560.32</v>
      </c>
      <c r="M14" s="6">
        <v>47588.35</v>
      </c>
      <c r="N14" s="6">
        <f t="shared" si="10"/>
        <v>0</v>
      </c>
      <c r="O14" s="6">
        <f t="shared" si="10"/>
        <v>0</v>
      </c>
      <c r="P14" s="6">
        <f t="shared" si="10"/>
        <v>0</v>
      </c>
      <c r="Q14" s="6">
        <f t="shared" si="10"/>
        <v>0</v>
      </c>
      <c r="R14" s="6">
        <f t="shared" si="1"/>
        <v>0</v>
      </c>
      <c r="S14" s="6">
        <f t="shared" si="1"/>
        <v>0</v>
      </c>
      <c r="T14" s="6">
        <f t="shared" si="10"/>
        <v>0</v>
      </c>
      <c r="U14" s="6">
        <f t="shared" si="10"/>
        <v>0</v>
      </c>
      <c r="V14" s="32"/>
    </row>
    <row r="15" spans="1:22" s="1" customFormat="1" x14ac:dyDescent="0.25">
      <c r="A15" s="80"/>
      <c r="B15" s="83"/>
      <c r="C15" s="90"/>
      <c r="D15" s="4" t="s">
        <v>29</v>
      </c>
      <c r="E15" s="5">
        <v>1079.08</v>
      </c>
      <c r="F15" s="6">
        <v>5.55</v>
      </c>
      <c r="G15" s="6">
        <v>47.5</v>
      </c>
      <c r="H15" s="6">
        <f t="shared" ref="H15:U15" si="11">H30+H45+H60</f>
        <v>0</v>
      </c>
      <c r="I15" s="6">
        <f t="shared" si="11"/>
        <v>0</v>
      </c>
      <c r="J15" s="6">
        <v>5988.9</v>
      </c>
      <c r="K15" s="6">
        <v>51256.3</v>
      </c>
      <c r="L15" s="6">
        <v>5988.9</v>
      </c>
      <c r="M15" s="6">
        <v>51256.3</v>
      </c>
      <c r="N15" s="6">
        <f t="shared" si="11"/>
        <v>0</v>
      </c>
      <c r="O15" s="6">
        <f t="shared" si="11"/>
        <v>0</v>
      </c>
      <c r="P15" s="6">
        <f t="shared" si="11"/>
        <v>0</v>
      </c>
      <c r="Q15" s="6">
        <f t="shared" si="11"/>
        <v>0</v>
      </c>
      <c r="R15" s="6">
        <f t="shared" si="1"/>
        <v>0</v>
      </c>
      <c r="S15" s="6">
        <f t="shared" si="1"/>
        <v>0</v>
      </c>
      <c r="T15" s="6">
        <f t="shared" si="11"/>
        <v>0</v>
      </c>
      <c r="U15" s="6">
        <f t="shared" si="11"/>
        <v>0</v>
      </c>
      <c r="V15" s="32"/>
    </row>
    <row r="16" spans="1:22" s="1" customFormat="1" x14ac:dyDescent="0.25">
      <c r="A16" s="80"/>
      <c r="B16" s="83"/>
      <c r="C16" s="91"/>
      <c r="D16" s="4" t="s">
        <v>30</v>
      </c>
      <c r="E16" s="5">
        <v>771.36</v>
      </c>
      <c r="F16" s="6">
        <v>5.55</v>
      </c>
      <c r="G16" s="6">
        <v>47.5</v>
      </c>
      <c r="H16" s="6">
        <f>H31+H46+H61</f>
        <v>0</v>
      </c>
      <c r="I16" s="6">
        <f t="shared" ref="I16:U16" si="12">I31+I46+I61</f>
        <v>0</v>
      </c>
      <c r="J16" s="6">
        <v>4281.05</v>
      </c>
      <c r="K16" s="6">
        <v>36639.599999999999</v>
      </c>
      <c r="L16" s="6">
        <v>4281.05</v>
      </c>
      <c r="M16" s="6">
        <v>36639.599999999999</v>
      </c>
      <c r="N16" s="6">
        <f t="shared" si="12"/>
        <v>0</v>
      </c>
      <c r="O16" s="6">
        <f t="shared" si="12"/>
        <v>0</v>
      </c>
      <c r="P16" s="6">
        <f t="shared" si="12"/>
        <v>0</v>
      </c>
      <c r="Q16" s="6">
        <f t="shared" si="12"/>
        <v>0</v>
      </c>
      <c r="R16" s="6">
        <f t="shared" si="1"/>
        <v>0</v>
      </c>
      <c r="S16" s="6">
        <f t="shared" si="1"/>
        <v>0</v>
      </c>
      <c r="T16" s="6">
        <f t="shared" si="12"/>
        <v>0</v>
      </c>
      <c r="U16" s="6">
        <f t="shared" si="12"/>
        <v>0</v>
      </c>
      <c r="V16" s="32"/>
    </row>
    <row r="17" spans="1:22" s="13" customFormat="1" x14ac:dyDescent="0.25">
      <c r="A17" s="80"/>
      <c r="B17" s="83"/>
      <c r="C17" s="14" t="s">
        <v>32</v>
      </c>
      <c r="D17" s="15" t="s">
        <v>74</v>
      </c>
      <c r="E17" s="16">
        <f>E32+E47+E62</f>
        <v>11911.94</v>
      </c>
      <c r="F17" s="17"/>
      <c r="G17" s="17"/>
      <c r="H17" s="17">
        <f t="shared" ref="H17:U17" si="13">H32+H47+H62</f>
        <v>0</v>
      </c>
      <c r="I17" s="17">
        <f t="shared" si="13"/>
        <v>0</v>
      </c>
      <c r="J17" s="17">
        <f t="shared" si="13"/>
        <v>66111.290000000008</v>
      </c>
      <c r="K17" s="17">
        <f t="shared" si="13"/>
        <v>565817.15</v>
      </c>
      <c r="L17" s="17">
        <f t="shared" si="13"/>
        <v>66111.290000000008</v>
      </c>
      <c r="M17" s="17">
        <f t="shared" si="13"/>
        <v>565817.15</v>
      </c>
      <c r="N17" s="17">
        <f t="shared" si="13"/>
        <v>0</v>
      </c>
      <c r="O17" s="17">
        <f t="shared" si="13"/>
        <v>0</v>
      </c>
      <c r="P17" s="17">
        <f t="shared" si="13"/>
        <v>0</v>
      </c>
      <c r="Q17" s="17">
        <f t="shared" si="13"/>
        <v>0</v>
      </c>
      <c r="R17" s="17">
        <f t="shared" si="1"/>
        <v>0</v>
      </c>
      <c r="S17" s="17">
        <f t="shared" si="1"/>
        <v>0</v>
      </c>
      <c r="T17" s="17">
        <f t="shared" si="13"/>
        <v>0</v>
      </c>
      <c r="U17" s="17">
        <f t="shared" si="13"/>
        <v>0</v>
      </c>
      <c r="V17" s="33"/>
    </row>
    <row r="18" spans="1:22" ht="43.5" customHeight="1" thickBot="1" x14ac:dyDescent="0.3">
      <c r="A18" s="81"/>
      <c r="B18" s="84"/>
      <c r="C18" s="22" t="s">
        <v>90</v>
      </c>
      <c r="D18" s="67">
        <v>44926</v>
      </c>
      <c r="E18" s="23"/>
      <c r="F18" s="24"/>
      <c r="G18" s="24"/>
      <c r="H18" s="75">
        <v>280494.42</v>
      </c>
      <c r="I18" s="75">
        <v>1290376.33</v>
      </c>
      <c r="J18" s="70"/>
      <c r="K18" s="71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7"/>
    </row>
    <row r="19" spans="1:22" ht="14.45" customHeight="1" x14ac:dyDescent="0.25">
      <c r="A19" s="79">
        <v>2</v>
      </c>
      <c r="B19" s="82" t="s">
        <v>41</v>
      </c>
      <c r="C19" s="34"/>
      <c r="D19" s="34"/>
      <c r="E19" s="35"/>
      <c r="F19" s="30"/>
      <c r="G19" s="30"/>
      <c r="H19" s="36"/>
      <c r="I19" s="36"/>
      <c r="J19" s="44"/>
      <c r="K19" s="44"/>
      <c r="L19" s="44"/>
      <c r="M19" s="44"/>
      <c r="N19" s="36"/>
      <c r="O19" s="36"/>
      <c r="P19" s="36"/>
      <c r="Q19" s="36"/>
      <c r="R19" s="36"/>
      <c r="S19" s="36"/>
      <c r="T19" s="36"/>
      <c r="U19" s="36"/>
      <c r="V19" s="37"/>
    </row>
    <row r="20" spans="1:22" s="1" customFormat="1" ht="14.45" customHeight="1" x14ac:dyDescent="0.25">
      <c r="A20" s="80"/>
      <c r="B20" s="83"/>
      <c r="C20" s="85" t="s">
        <v>33</v>
      </c>
      <c r="D20" s="4" t="s">
        <v>19</v>
      </c>
      <c r="E20" s="8">
        <v>43.46</v>
      </c>
      <c r="F20" s="6">
        <v>5.55</v>
      </c>
      <c r="G20" s="6">
        <v>47.5</v>
      </c>
      <c r="H20" s="7">
        <v>0</v>
      </c>
      <c r="I20" s="7">
        <v>0</v>
      </c>
      <c r="J20" s="6">
        <f>ROUND((E20*F20),2)</f>
        <v>241.2</v>
      </c>
      <c r="K20" s="6">
        <f>ROUND((E20*G20),2)</f>
        <v>2064.35</v>
      </c>
      <c r="L20" s="6">
        <f>J20-H20</f>
        <v>241.2</v>
      </c>
      <c r="M20" s="6">
        <f>K20-I20</f>
        <v>2064.35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38"/>
    </row>
    <row r="21" spans="1:22" s="1" customFormat="1" x14ac:dyDescent="0.25">
      <c r="A21" s="80"/>
      <c r="B21" s="83"/>
      <c r="C21" s="86"/>
      <c r="D21" s="4" t="s">
        <v>20</v>
      </c>
      <c r="E21" s="8">
        <v>34.200000000000003</v>
      </c>
      <c r="F21" s="6">
        <v>5.55</v>
      </c>
      <c r="G21" s="6">
        <v>47.5</v>
      </c>
      <c r="H21" s="7">
        <v>0</v>
      </c>
      <c r="I21" s="7">
        <v>0</v>
      </c>
      <c r="J21" s="6">
        <f t="shared" ref="J21:J31" si="14">ROUND((E21*F21),2)</f>
        <v>189.81</v>
      </c>
      <c r="K21" s="6">
        <f t="shared" ref="K21:K31" si="15">ROUND((E21*G21),2)</f>
        <v>1624.5</v>
      </c>
      <c r="L21" s="6">
        <f t="shared" ref="L21:L31" si="16">J21-H21</f>
        <v>189.81</v>
      </c>
      <c r="M21" s="6">
        <f t="shared" ref="M21:M31" si="17">K21-I21</f>
        <v>1624.5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38"/>
    </row>
    <row r="22" spans="1:22" s="1" customFormat="1" x14ac:dyDescent="0.25">
      <c r="A22" s="80"/>
      <c r="B22" s="83"/>
      <c r="C22" s="86"/>
      <c r="D22" s="4" t="s">
        <v>21</v>
      </c>
      <c r="E22" s="8">
        <v>36.42</v>
      </c>
      <c r="F22" s="6">
        <v>5.55</v>
      </c>
      <c r="G22" s="6">
        <v>47.5</v>
      </c>
      <c r="H22" s="7">
        <v>0</v>
      </c>
      <c r="I22" s="7">
        <v>0</v>
      </c>
      <c r="J22" s="6">
        <f t="shared" si="14"/>
        <v>202.13</v>
      </c>
      <c r="K22" s="6">
        <f t="shared" si="15"/>
        <v>1729.95</v>
      </c>
      <c r="L22" s="6">
        <f t="shared" si="16"/>
        <v>202.13</v>
      </c>
      <c r="M22" s="6">
        <f t="shared" si="17"/>
        <v>1729.95</v>
      </c>
      <c r="N22" s="7"/>
      <c r="O22" s="7"/>
      <c r="P22" s="7"/>
      <c r="Q22" s="7"/>
      <c r="R22" s="7"/>
      <c r="S22" s="7"/>
      <c r="T22" s="7"/>
      <c r="U22" s="7"/>
      <c r="V22" s="38"/>
    </row>
    <row r="23" spans="1:22" s="1" customFormat="1" x14ac:dyDescent="0.25">
      <c r="A23" s="80"/>
      <c r="B23" s="83"/>
      <c r="C23" s="86"/>
      <c r="D23" s="4" t="s">
        <v>22</v>
      </c>
      <c r="E23" s="8">
        <v>47.92</v>
      </c>
      <c r="F23" s="6">
        <v>5.55</v>
      </c>
      <c r="G23" s="6">
        <v>47.5</v>
      </c>
      <c r="H23" s="7">
        <v>0</v>
      </c>
      <c r="I23" s="7">
        <v>0</v>
      </c>
      <c r="J23" s="6">
        <f t="shared" si="14"/>
        <v>265.95999999999998</v>
      </c>
      <c r="K23" s="6">
        <f t="shared" si="15"/>
        <v>2276.1999999999998</v>
      </c>
      <c r="L23" s="6">
        <f t="shared" si="16"/>
        <v>265.95999999999998</v>
      </c>
      <c r="M23" s="6">
        <f t="shared" si="17"/>
        <v>2276.1999999999998</v>
      </c>
      <c r="N23" s="7"/>
      <c r="O23" s="7"/>
      <c r="P23" s="7"/>
      <c r="Q23" s="7"/>
      <c r="R23" s="7"/>
      <c r="S23" s="7"/>
      <c r="T23" s="7"/>
      <c r="U23" s="7"/>
      <c r="V23" s="38"/>
    </row>
    <row r="24" spans="1:22" s="1" customFormat="1" x14ac:dyDescent="0.25">
      <c r="A24" s="80"/>
      <c r="B24" s="83"/>
      <c r="C24" s="86"/>
      <c r="D24" s="4" t="s">
        <v>23</v>
      </c>
      <c r="E24" s="8">
        <v>72.34</v>
      </c>
      <c r="F24" s="6">
        <v>5.55</v>
      </c>
      <c r="G24" s="6">
        <v>47.5</v>
      </c>
      <c r="H24" s="7">
        <v>0</v>
      </c>
      <c r="I24" s="7">
        <v>0</v>
      </c>
      <c r="J24" s="6">
        <f t="shared" si="14"/>
        <v>401.49</v>
      </c>
      <c r="K24" s="6">
        <f t="shared" si="15"/>
        <v>3436.15</v>
      </c>
      <c r="L24" s="6">
        <f t="shared" si="16"/>
        <v>401.49</v>
      </c>
      <c r="M24" s="6">
        <f t="shared" si="17"/>
        <v>3436.15</v>
      </c>
      <c r="N24" s="7"/>
      <c r="O24" s="7"/>
      <c r="P24" s="7"/>
      <c r="Q24" s="7"/>
      <c r="R24" s="7"/>
      <c r="S24" s="7"/>
      <c r="T24" s="7"/>
      <c r="U24" s="7"/>
      <c r="V24" s="38"/>
    </row>
    <row r="25" spans="1:22" s="1" customFormat="1" x14ac:dyDescent="0.25">
      <c r="A25" s="80"/>
      <c r="B25" s="83"/>
      <c r="C25" s="86"/>
      <c r="D25" s="4" t="s">
        <v>24</v>
      </c>
      <c r="E25" s="8">
        <v>76.06</v>
      </c>
      <c r="F25" s="6">
        <v>5.55</v>
      </c>
      <c r="G25" s="6">
        <v>47.5</v>
      </c>
      <c r="H25" s="7">
        <v>0</v>
      </c>
      <c r="I25" s="7">
        <v>0</v>
      </c>
      <c r="J25" s="6">
        <f t="shared" si="14"/>
        <v>422.13</v>
      </c>
      <c r="K25" s="6">
        <f t="shared" si="15"/>
        <v>3612.85</v>
      </c>
      <c r="L25" s="6">
        <f t="shared" si="16"/>
        <v>422.13</v>
      </c>
      <c r="M25" s="6">
        <f t="shared" si="17"/>
        <v>3612.85</v>
      </c>
      <c r="N25" s="7"/>
      <c r="O25" s="7"/>
      <c r="P25" s="7"/>
      <c r="Q25" s="7"/>
      <c r="R25" s="7"/>
      <c r="S25" s="7"/>
      <c r="T25" s="7"/>
      <c r="U25" s="7"/>
      <c r="V25" s="38"/>
    </row>
    <row r="26" spans="1:22" s="1" customFormat="1" x14ac:dyDescent="0.25">
      <c r="A26" s="80"/>
      <c r="B26" s="83"/>
      <c r="C26" s="86"/>
      <c r="D26" s="4" t="s">
        <v>25</v>
      </c>
      <c r="E26" s="8">
        <v>87.82</v>
      </c>
      <c r="F26" s="6">
        <v>5.55</v>
      </c>
      <c r="G26" s="6">
        <v>47.5</v>
      </c>
      <c r="H26" s="7">
        <v>0</v>
      </c>
      <c r="I26" s="7">
        <v>0</v>
      </c>
      <c r="J26" s="6">
        <f t="shared" si="14"/>
        <v>487.4</v>
      </c>
      <c r="K26" s="6">
        <f t="shared" si="15"/>
        <v>4171.45</v>
      </c>
      <c r="L26" s="6">
        <f t="shared" si="16"/>
        <v>487.4</v>
      </c>
      <c r="M26" s="6">
        <f t="shared" si="17"/>
        <v>4171.45</v>
      </c>
      <c r="N26" s="7"/>
      <c r="O26" s="7"/>
      <c r="P26" s="7"/>
      <c r="Q26" s="7"/>
      <c r="R26" s="7"/>
      <c r="S26" s="7"/>
      <c r="T26" s="7"/>
      <c r="U26" s="7"/>
      <c r="V26" s="38"/>
    </row>
    <row r="27" spans="1:22" s="1" customFormat="1" x14ac:dyDescent="0.25">
      <c r="A27" s="80"/>
      <c r="B27" s="83"/>
      <c r="C27" s="86"/>
      <c r="D27" s="4" t="s">
        <v>26</v>
      </c>
      <c r="E27" s="8">
        <v>119.5</v>
      </c>
      <c r="F27" s="6">
        <v>5.55</v>
      </c>
      <c r="G27" s="6">
        <v>47.5</v>
      </c>
      <c r="H27" s="7">
        <v>0</v>
      </c>
      <c r="I27" s="7">
        <v>0</v>
      </c>
      <c r="J27" s="6">
        <f t="shared" si="14"/>
        <v>663.23</v>
      </c>
      <c r="K27" s="6">
        <f t="shared" si="15"/>
        <v>5676.25</v>
      </c>
      <c r="L27" s="6">
        <f t="shared" si="16"/>
        <v>663.23</v>
      </c>
      <c r="M27" s="6">
        <f t="shared" si="17"/>
        <v>5676.25</v>
      </c>
      <c r="N27" s="7"/>
      <c r="O27" s="7"/>
      <c r="P27" s="7"/>
      <c r="Q27" s="7"/>
      <c r="R27" s="7"/>
      <c r="S27" s="7"/>
      <c r="T27" s="7"/>
      <c r="U27" s="7"/>
      <c r="V27" s="38"/>
    </row>
    <row r="28" spans="1:22" s="1" customFormat="1" x14ac:dyDescent="0.25">
      <c r="A28" s="80"/>
      <c r="B28" s="83"/>
      <c r="C28" s="86"/>
      <c r="D28" s="4" t="s">
        <v>27</v>
      </c>
      <c r="E28" s="8">
        <v>52</v>
      </c>
      <c r="F28" s="6">
        <v>5.55</v>
      </c>
      <c r="G28" s="6">
        <v>47.5</v>
      </c>
      <c r="H28" s="7">
        <v>0</v>
      </c>
      <c r="I28" s="7">
        <v>0</v>
      </c>
      <c r="J28" s="6">
        <f t="shared" si="14"/>
        <v>288.60000000000002</v>
      </c>
      <c r="K28" s="6">
        <f t="shared" si="15"/>
        <v>2470</v>
      </c>
      <c r="L28" s="6">
        <f t="shared" si="16"/>
        <v>288.60000000000002</v>
      </c>
      <c r="M28" s="6">
        <f t="shared" si="17"/>
        <v>2470</v>
      </c>
      <c r="N28" s="7"/>
      <c r="O28" s="7"/>
      <c r="P28" s="7"/>
      <c r="Q28" s="7"/>
      <c r="R28" s="7"/>
      <c r="S28" s="7"/>
      <c r="T28" s="7"/>
      <c r="U28" s="7"/>
      <c r="V28" s="38"/>
    </row>
    <row r="29" spans="1:22" s="1" customFormat="1" x14ac:dyDescent="0.25">
      <c r="A29" s="80"/>
      <c r="B29" s="83"/>
      <c r="C29" s="86"/>
      <c r="D29" s="4" t="s">
        <v>28</v>
      </c>
      <c r="E29" s="8">
        <v>14.24</v>
      </c>
      <c r="F29" s="6">
        <v>5.55</v>
      </c>
      <c r="G29" s="6">
        <v>47.5</v>
      </c>
      <c r="H29" s="7">
        <v>0</v>
      </c>
      <c r="I29" s="7">
        <v>0</v>
      </c>
      <c r="J29" s="6">
        <f t="shared" si="14"/>
        <v>79.03</v>
      </c>
      <c r="K29" s="6">
        <f t="shared" si="15"/>
        <v>676.4</v>
      </c>
      <c r="L29" s="6">
        <f t="shared" si="16"/>
        <v>79.03</v>
      </c>
      <c r="M29" s="6">
        <f t="shared" si="17"/>
        <v>676.4</v>
      </c>
      <c r="N29" s="7"/>
      <c r="O29" s="7"/>
      <c r="P29" s="7"/>
      <c r="Q29" s="7"/>
      <c r="R29" s="7"/>
      <c r="S29" s="7"/>
      <c r="T29" s="7"/>
      <c r="U29" s="7"/>
      <c r="V29" s="38"/>
    </row>
    <row r="30" spans="1:22" s="1" customFormat="1" x14ac:dyDescent="0.25">
      <c r="A30" s="80"/>
      <c r="B30" s="83"/>
      <c r="C30" s="86"/>
      <c r="D30" s="4" t="s">
        <v>29</v>
      </c>
      <c r="E30" s="8">
        <v>17.760000000000002</v>
      </c>
      <c r="F30" s="6">
        <v>5.55</v>
      </c>
      <c r="G30" s="6">
        <v>47.5</v>
      </c>
      <c r="H30" s="7">
        <v>0</v>
      </c>
      <c r="I30" s="7">
        <v>0</v>
      </c>
      <c r="J30" s="6">
        <f t="shared" si="14"/>
        <v>98.57</v>
      </c>
      <c r="K30" s="6">
        <f t="shared" si="15"/>
        <v>843.6</v>
      </c>
      <c r="L30" s="6">
        <f t="shared" si="16"/>
        <v>98.57</v>
      </c>
      <c r="M30" s="6">
        <f t="shared" si="17"/>
        <v>843.6</v>
      </c>
      <c r="N30" s="7"/>
      <c r="O30" s="7"/>
      <c r="P30" s="7"/>
      <c r="Q30" s="7"/>
      <c r="R30" s="7"/>
      <c r="S30" s="7"/>
      <c r="T30" s="7"/>
      <c r="U30" s="7"/>
      <c r="V30" s="38"/>
    </row>
    <row r="31" spans="1:22" s="1" customFormat="1" x14ac:dyDescent="0.25">
      <c r="A31" s="80"/>
      <c r="B31" s="83"/>
      <c r="C31" s="87"/>
      <c r="D31" s="4" t="s">
        <v>30</v>
      </c>
      <c r="E31" s="8">
        <v>2.62</v>
      </c>
      <c r="F31" s="6">
        <v>5.55</v>
      </c>
      <c r="G31" s="6">
        <v>47.5</v>
      </c>
      <c r="H31" s="7">
        <v>0</v>
      </c>
      <c r="I31" s="7">
        <v>0</v>
      </c>
      <c r="J31" s="6">
        <f t="shared" si="14"/>
        <v>14.54</v>
      </c>
      <c r="K31" s="6">
        <f t="shared" si="15"/>
        <v>124.45</v>
      </c>
      <c r="L31" s="6">
        <f t="shared" si="16"/>
        <v>14.54</v>
      </c>
      <c r="M31" s="6">
        <f t="shared" si="17"/>
        <v>124.45</v>
      </c>
      <c r="N31" s="7"/>
      <c r="O31" s="7"/>
      <c r="P31" s="7"/>
      <c r="Q31" s="7"/>
      <c r="R31" s="7"/>
      <c r="S31" s="7"/>
      <c r="T31" s="7"/>
      <c r="U31" s="7"/>
      <c r="V31" s="38"/>
    </row>
    <row r="32" spans="1:22" s="13" customFormat="1" x14ac:dyDescent="0.25">
      <c r="A32" s="80"/>
      <c r="B32" s="83"/>
      <c r="C32" s="18" t="s">
        <v>32</v>
      </c>
      <c r="D32" s="10" t="s">
        <v>74</v>
      </c>
      <c r="E32" s="11">
        <f>SUM(E20:E31)</f>
        <v>604.34</v>
      </c>
      <c r="F32" s="10"/>
      <c r="G32" s="10"/>
      <c r="H32" s="12">
        <f t="shared" ref="H32:U32" si="18">SUM(H20:H31)</f>
        <v>0</v>
      </c>
      <c r="I32" s="12">
        <f t="shared" si="18"/>
        <v>0</v>
      </c>
      <c r="J32" s="12">
        <f t="shared" si="18"/>
        <v>3354.09</v>
      </c>
      <c r="K32" s="12">
        <f t="shared" si="18"/>
        <v>28706.15</v>
      </c>
      <c r="L32" s="12">
        <f t="shared" si="18"/>
        <v>3354.09</v>
      </c>
      <c r="M32" s="12">
        <f t="shared" si="18"/>
        <v>28706.15</v>
      </c>
      <c r="N32" s="12">
        <f t="shared" si="18"/>
        <v>0</v>
      </c>
      <c r="O32" s="12">
        <f t="shared" si="18"/>
        <v>0</v>
      </c>
      <c r="P32" s="12">
        <f t="shared" si="18"/>
        <v>0</v>
      </c>
      <c r="Q32" s="12">
        <f t="shared" si="18"/>
        <v>0</v>
      </c>
      <c r="R32" s="12">
        <f t="shared" si="18"/>
        <v>0</v>
      </c>
      <c r="S32" s="12">
        <f t="shared" si="18"/>
        <v>0</v>
      </c>
      <c r="T32" s="12">
        <f t="shared" si="18"/>
        <v>0</v>
      </c>
      <c r="U32" s="12">
        <f t="shared" si="18"/>
        <v>0</v>
      </c>
      <c r="V32" s="39"/>
    </row>
    <row r="33" spans="1:22" ht="14.25" customHeight="1" thickBot="1" x14ac:dyDescent="0.3">
      <c r="A33" s="81"/>
      <c r="B33" s="84"/>
      <c r="C33" s="22" t="s">
        <v>31</v>
      </c>
      <c r="D33" s="67">
        <v>44926</v>
      </c>
      <c r="E33" s="23"/>
      <c r="F33" s="22"/>
      <c r="G33" s="22"/>
      <c r="H33" s="73">
        <v>38674.06</v>
      </c>
      <c r="I33" s="73">
        <v>241820.36</v>
      </c>
      <c r="J33" s="65"/>
      <c r="K33" s="6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7"/>
    </row>
    <row r="34" spans="1:22" ht="14.45" customHeight="1" x14ac:dyDescent="0.25">
      <c r="A34" s="79">
        <v>3</v>
      </c>
      <c r="B34" s="82" t="s">
        <v>41</v>
      </c>
      <c r="C34" s="34"/>
      <c r="D34" s="34"/>
      <c r="E34" s="35"/>
      <c r="F34" s="46"/>
      <c r="G34" s="46"/>
      <c r="H34" s="36"/>
      <c r="I34" s="36"/>
      <c r="J34" s="44"/>
      <c r="K34" s="44"/>
      <c r="L34" s="44"/>
      <c r="M34" s="44"/>
      <c r="N34" s="36"/>
      <c r="O34" s="36"/>
      <c r="P34" s="36"/>
      <c r="Q34" s="36"/>
      <c r="R34" s="36"/>
      <c r="S34" s="36"/>
      <c r="T34" s="36"/>
      <c r="U34" s="36"/>
      <c r="V34" s="37" t="s">
        <v>82</v>
      </c>
    </row>
    <row r="35" spans="1:22" s="1" customFormat="1" ht="14.45" customHeight="1" x14ac:dyDescent="0.25">
      <c r="A35" s="80"/>
      <c r="B35" s="83"/>
      <c r="C35" s="85" t="s">
        <v>34</v>
      </c>
      <c r="D35" s="4" t="s">
        <v>19</v>
      </c>
      <c r="E35" s="8">
        <v>660.7</v>
      </c>
      <c r="F35" s="6">
        <v>5.55</v>
      </c>
      <c r="G35" s="6">
        <v>47.5</v>
      </c>
      <c r="H35" s="7">
        <v>0</v>
      </c>
      <c r="I35" s="7">
        <v>0</v>
      </c>
      <c r="J35" s="6">
        <f>ROUND((E35*F35),2)</f>
        <v>3666.89</v>
      </c>
      <c r="K35" s="6">
        <f>ROUND((E35*G35),2)</f>
        <v>31383.25</v>
      </c>
      <c r="L35" s="6">
        <f>J35-H35</f>
        <v>3666.89</v>
      </c>
      <c r="M35" s="6">
        <f>K35-I35</f>
        <v>31383.25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38" t="s">
        <v>87</v>
      </c>
    </row>
    <row r="36" spans="1:22" s="1" customFormat="1" x14ac:dyDescent="0.25">
      <c r="A36" s="80"/>
      <c r="B36" s="83"/>
      <c r="C36" s="86"/>
      <c r="D36" s="4" t="s">
        <v>20</v>
      </c>
      <c r="E36" s="8">
        <v>751.78</v>
      </c>
      <c r="F36" s="6">
        <v>5.55</v>
      </c>
      <c r="G36" s="6">
        <v>47.5</v>
      </c>
      <c r="H36" s="7">
        <v>0</v>
      </c>
      <c r="I36" s="7">
        <v>0</v>
      </c>
      <c r="J36" s="6">
        <f t="shared" ref="J36:J46" si="19">ROUND((E36*F36),2)</f>
        <v>4172.38</v>
      </c>
      <c r="K36" s="6">
        <f t="shared" ref="K36:K46" si="20">ROUND((E36*G36),2)</f>
        <v>35709.550000000003</v>
      </c>
      <c r="L36" s="6">
        <f t="shared" ref="L36:L46" si="21">J36-H36</f>
        <v>4172.38</v>
      </c>
      <c r="M36" s="6">
        <f t="shared" ref="M36:M46" si="22">K36-I36</f>
        <v>35709.550000000003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38"/>
    </row>
    <row r="37" spans="1:22" s="1" customFormat="1" x14ac:dyDescent="0.25">
      <c r="A37" s="80"/>
      <c r="B37" s="83"/>
      <c r="C37" s="86"/>
      <c r="D37" s="4" t="s">
        <v>21</v>
      </c>
      <c r="E37" s="8">
        <v>816.94</v>
      </c>
      <c r="F37" s="6">
        <v>5.55</v>
      </c>
      <c r="G37" s="6">
        <v>47.5</v>
      </c>
      <c r="H37" s="7">
        <v>0</v>
      </c>
      <c r="I37" s="7">
        <v>0</v>
      </c>
      <c r="J37" s="6">
        <f t="shared" si="19"/>
        <v>4534.0200000000004</v>
      </c>
      <c r="K37" s="6">
        <f t="shared" si="20"/>
        <v>38804.65</v>
      </c>
      <c r="L37" s="6">
        <f t="shared" si="21"/>
        <v>4534.0200000000004</v>
      </c>
      <c r="M37" s="6">
        <f t="shared" si="22"/>
        <v>38804.65</v>
      </c>
      <c r="N37" s="7"/>
      <c r="O37" s="7"/>
      <c r="P37" s="7"/>
      <c r="Q37" s="7"/>
      <c r="R37" s="7"/>
      <c r="S37" s="7"/>
      <c r="T37" s="7"/>
      <c r="U37" s="7"/>
      <c r="V37" s="38"/>
    </row>
    <row r="38" spans="1:22" s="1" customFormat="1" x14ac:dyDescent="0.25">
      <c r="A38" s="80"/>
      <c r="B38" s="83"/>
      <c r="C38" s="86"/>
      <c r="D38" s="4" t="s">
        <v>22</v>
      </c>
      <c r="E38" s="8">
        <v>1065.3</v>
      </c>
      <c r="F38" s="6">
        <v>5.55</v>
      </c>
      <c r="G38" s="6">
        <v>47.5</v>
      </c>
      <c r="H38" s="7">
        <v>0</v>
      </c>
      <c r="I38" s="7">
        <v>0</v>
      </c>
      <c r="J38" s="6">
        <f t="shared" si="19"/>
        <v>5912.42</v>
      </c>
      <c r="K38" s="6">
        <f t="shared" si="20"/>
        <v>50601.75</v>
      </c>
      <c r="L38" s="6">
        <f t="shared" si="21"/>
        <v>5912.42</v>
      </c>
      <c r="M38" s="6">
        <f t="shared" si="22"/>
        <v>50601.75</v>
      </c>
      <c r="N38" s="7"/>
      <c r="O38" s="7"/>
      <c r="P38" s="7"/>
      <c r="Q38" s="7"/>
      <c r="R38" s="7"/>
      <c r="S38" s="7"/>
      <c r="T38" s="7"/>
      <c r="U38" s="7"/>
      <c r="V38" s="38"/>
    </row>
    <row r="39" spans="1:22" s="1" customFormat="1" x14ac:dyDescent="0.25">
      <c r="A39" s="80"/>
      <c r="B39" s="83"/>
      <c r="C39" s="86"/>
      <c r="D39" s="4" t="s">
        <v>23</v>
      </c>
      <c r="E39" s="8">
        <v>1091.48</v>
      </c>
      <c r="F39" s="6">
        <v>5.55</v>
      </c>
      <c r="G39" s="6">
        <v>47.5</v>
      </c>
      <c r="H39" s="7">
        <v>0</v>
      </c>
      <c r="I39" s="7">
        <v>0</v>
      </c>
      <c r="J39" s="6">
        <f t="shared" si="19"/>
        <v>6057.71</v>
      </c>
      <c r="K39" s="6">
        <f t="shared" si="20"/>
        <v>51845.3</v>
      </c>
      <c r="L39" s="6">
        <f t="shared" si="21"/>
        <v>6057.71</v>
      </c>
      <c r="M39" s="6">
        <f t="shared" si="22"/>
        <v>51845.3</v>
      </c>
      <c r="N39" s="7"/>
      <c r="O39" s="7"/>
      <c r="P39" s="7"/>
      <c r="Q39" s="7"/>
      <c r="R39" s="7"/>
      <c r="S39" s="7"/>
      <c r="T39" s="7"/>
      <c r="U39" s="7"/>
      <c r="V39" s="38"/>
    </row>
    <row r="40" spans="1:22" s="1" customFormat="1" x14ac:dyDescent="0.25">
      <c r="A40" s="80"/>
      <c r="B40" s="83"/>
      <c r="C40" s="86"/>
      <c r="D40" s="4" t="s">
        <v>24</v>
      </c>
      <c r="E40" s="8">
        <v>1012.22</v>
      </c>
      <c r="F40" s="6">
        <v>5.55</v>
      </c>
      <c r="G40" s="6">
        <v>47.5</v>
      </c>
      <c r="H40" s="7">
        <v>0</v>
      </c>
      <c r="I40" s="7">
        <v>0</v>
      </c>
      <c r="J40" s="6">
        <f t="shared" si="19"/>
        <v>5617.82</v>
      </c>
      <c r="K40" s="6">
        <f t="shared" si="20"/>
        <v>48080.45</v>
      </c>
      <c r="L40" s="6">
        <f t="shared" si="21"/>
        <v>5617.82</v>
      </c>
      <c r="M40" s="6">
        <f t="shared" si="22"/>
        <v>48080.45</v>
      </c>
      <c r="N40" s="7"/>
      <c r="O40" s="7"/>
      <c r="P40" s="7"/>
      <c r="Q40" s="7"/>
      <c r="R40" s="7"/>
      <c r="S40" s="7"/>
      <c r="T40" s="7"/>
      <c r="U40" s="7"/>
      <c r="V40" s="38"/>
    </row>
    <row r="41" spans="1:22" s="1" customFormat="1" x14ac:dyDescent="0.25">
      <c r="A41" s="80"/>
      <c r="B41" s="83"/>
      <c r="C41" s="86"/>
      <c r="D41" s="4" t="s">
        <v>25</v>
      </c>
      <c r="E41" s="8">
        <v>927.5</v>
      </c>
      <c r="F41" s="6">
        <v>5.55</v>
      </c>
      <c r="G41" s="6">
        <v>47.5</v>
      </c>
      <c r="H41" s="7">
        <v>0</v>
      </c>
      <c r="I41" s="7">
        <v>0</v>
      </c>
      <c r="J41" s="6">
        <f t="shared" si="19"/>
        <v>5147.63</v>
      </c>
      <c r="K41" s="6">
        <f t="shared" si="20"/>
        <v>44056.25</v>
      </c>
      <c r="L41" s="6">
        <f t="shared" si="21"/>
        <v>5147.63</v>
      </c>
      <c r="M41" s="6">
        <f t="shared" si="22"/>
        <v>44056.25</v>
      </c>
      <c r="N41" s="7"/>
      <c r="O41" s="7"/>
      <c r="P41" s="7"/>
      <c r="Q41" s="7"/>
      <c r="R41" s="7"/>
      <c r="S41" s="7"/>
      <c r="T41" s="7"/>
      <c r="U41" s="7"/>
      <c r="V41" s="38"/>
    </row>
    <row r="42" spans="1:22" s="1" customFormat="1" x14ac:dyDescent="0.25">
      <c r="A42" s="80"/>
      <c r="B42" s="83"/>
      <c r="C42" s="86"/>
      <c r="D42" s="4" t="s">
        <v>26</v>
      </c>
      <c r="E42" s="8">
        <v>1022.86</v>
      </c>
      <c r="F42" s="6">
        <v>5.55</v>
      </c>
      <c r="G42" s="6">
        <v>47.5</v>
      </c>
      <c r="H42" s="7">
        <v>0</v>
      </c>
      <c r="I42" s="7">
        <v>0</v>
      </c>
      <c r="J42" s="6">
        <f t="shared" si="19"/>
        <v>5676.87</v>
      </c>
      <c r="K42" s="6">
        <f t="shared" si="20"/>
        <v>48585.85</v>
      </c>
      <c r="L42" s="6">
        <f t="shared" si="21"/>
        <v>5676.87</v>
      </c>
      <c r="M42" s="6">
        <f t="shared" si="22"/>
        <v>48585.85</v>
      </c>
      <c r="N42" s="7"/>
      <c r="O42" s="7"/>
      <c r="P42" s="7"/>
      <c r="Q42" s="7"/>
      <c r="R42" s="7"/>
      <c r="S42" s="7"/>
      <c r="T42" s="7"/>
      <c r="U42" s="7"/>
      <c r="V42" s="38"/>
    </row>
    <row r="43" spans="1:22" s="1" customFormat="1" x14ac:dyDescent="0.25">
      <c r="A43" s="80"/>
      <c r="B43" s="83"/>
      <c r="C43" s="86"/>
      <c r="D43" s="4" t="s">
        <v>27</v>
      </c>
      <c r="E43" s="8">
        <v>1141.1400000000001</v>
      </c>
      <c r="F43" s="6">
        <v>5.55</v>
      </c>
      <c r="G43" s="6">
        <v>47.5</v>
      </c>
      <c r="H43" s="7">
        <v>0</v>
      </c>
      <c r="I43" s="7">
        <v>0</v>
      </c>
      <c r="J43" s="6">
        <f t="shared" si="19"/>
        <v>6333.33</v>
      </c>
      <c r="K43" s="6">
        <f t="shared" si="20"/>
        <v>54204.15</v>
      </c>
      <c r="L43" s="6">
        <f t="shared" si="21"/>
        <v>6333.33</v>
      </c>
      <c r="M43" s="6">
        <f t="shared" si="22"/>
        <v>54204.15</v>
      </c>
      <c r="N43" s="7"/>
      <c r="O43" s="7"/>
      <c r="P43" s="7"/>
      <c r="Q43" s="7"/>
      <c r="R43" s="7"/>
      <c r="S43" s="7"/>
      <c r="T43" s="7"/>
      <c r="U43" s="7"/>
      <c r="V43" s="38"/>
    </row>
    <row r="44" spans="1:22" s="1" customFormat="1" x14ac:dyDescent="0.25">
      <c r="A44" s="80"/>
      <c r="B44" s="83"/>
      <c r="C44" s="86"/>
      <c r="D44" s="4" t="s">
        <v>28</v>
      </c>
      <c r="E44" s="8">
        <v>987.62</v>
      </c>
      <c r="F44" s="6">
        <v>5.55</v>
      </c>
      <c r="G44" s="6">
        <v>47.5</v>
      </c>
      <c r="H44" s="7">
        <v>0</v>
      </c>
      <c r="I44" s="7">
        <v>0</v>
      </c>
      <c r="J44" s="6">
        <f t="shared" si="19"/>
        <v>5481.29</v>
      </c>
      <c r="K44" s="6">
        <f t="shared" si="20"/>
        <v>46911.95</v>
      </c>
      <c r="L44" s="6">
        <f t="shared" si="21"/>
        <v>5481.29</v>
      </c>
      <c r="M44" s="6">
        <f t="shared" si="22"/>
        <v>46911.95</v>
      </c>
      <c r="N44" s="7"/>
      <c r="O44" s="7"/>
      <c r="P44" s="7"/>
      <c r="Q44" s="7"/>
      <c r="R44" s="7"/>
      <c r="S44" s="7"/>
      <c r="T44" s="7"/>
      <c r="U44" s="7"/>
      <c r="V44" s="38"/>
    </row>
    <row r="45" spans="1:22" s="1" customFormat="1" x14ac:dyDescent="0.25">
      <c r="A45" s="80"/>
      <c r="B45" s="83"/>
      <c r="C45" s="86"/>
      <c r="D45" s="4" t="s">
        <v>29</v>
      </c>
      <c r="E45" s="8">
        <v>1061.32</v>
      </c>
      <c r="F45" s="6">
        <v>5.55</v>
      </c>
      <c r="G45" s="6">
        <v>47.5</v>
      </c>
      <c r="H45" s="7">
        <v>0</v>
      </c>
      <c r="I45" s="7">
        <v>0</v>
      </c>
      <c r="J45" s="6">
        <f t="shared" si="19"/>
        <v>5890.33</v>
      </c>
      <c r="K45" s="6">
        <f t="shared" si="20"/>
        <v>50412.7</v>
      </c>
      <c r="L45" s="6">
        <f t="shared" si="21"/>
        <v>5890.33</v>
      </c>
      <c r="M45" s="6">
        <f t="shared" si="22"/>
        <v>50412.7</v>
      </c>
      <c r="N45" s="7"/>
      <c r="O45" s="7"/>
      <c r="P45" s="7"/>
      <c r="Q45" s="7"/>
      <c r="R45" s="7"/>
      <c r="S45" s="7"/>
      <c r="T45" s="7"/>
      <c r="U45" s="7"/>
      <c r="V45" s="38"/>
    </row>
    <row r="46" spans="1:22" s="1" customFormat="1" x14ac:dyDescent="0.25">
      <c r="A46" s="80"/>
      <c r="B46" s="83"/>
      <c r="C46" s="87"/>
      <c r="D46" s="4" t="s">
        <v>30</v>
      </c>
      <c r="E46" s="8">
        <v>768.74</v>
      </c>
      <c r="F46" s="6">
        <v>5.55</v>
      </c>
      <c r="G46" s="6">
        <v>47.5</v>
      </c>
      <c r="H46" s="7">
        <v>0</v>
      </c>
      <c r="I46" s="7">
        <v>0</v>
      </c>
      <c r="J46" s="6">
        <f t="shared" si="19"/>
        <v>4266.51</v>
      </c>
      <c r="K46" s="6">
        <f t="shared" si="20"/>
        <v>36515.15</v>
      </c>
      <c r="L46" s="6">
        <f t="shared" si="21"/>
        <v>4266.51</v>
      </c>
      <c r="M46" s="6">
        <f t="shared" si="22"/>
        <v>36515.15</v>
      </c>
      <c r="N46" s="7"/>
      <c r="O46" s="7"/>
      <c r="P46" s="7"/>
      <c r="Q46" s="7"/>
      <c r="R46" s="7"/>
      <c r="S46" s="7"/>
      <c r="T46" s="7"/>
      <c r="U46" s="7"/>
      <c r="V46" s="38"/>
    </row>
    <row r="47" spans="1:22" s="13" customFormat="1" x14ac:dyDescent="0.25">
      <c r="A47" s="80"/>
      <c r="B47" s="83"/>
      <c r="C47" s="18" t="s">
        <v>32</v>
      </c>
      <c r="D47" s="10" t="s">
        <v>74</v>
      </c>
      <c r="E47" s="11">
        <f>SUM(E35:E46)</f>
        <v>11307.6</v>
      </c>
      <c r="F47" s="10"/>
      <c r="G47" s="10"/>
      <c r="H47" s="12">
        <f t="shared" ref="H47:U47" si="23">SUM(H35:H46)</f>
        <v>0</v>
      </c>
      <c r="I47" s="12">
        <f t="shared" si="23"/>
        <v>0</v>
      </c>
      <c r="J47" s="12">
        <f t="shared" si="23"/>
        <v>62757.200000000004</v>
      </c>
      <c r="K47" s="12">
        <f t="shared" si="23"/>
        <v>537111</v>
      </c>
      <c r="L47" s="12">
        <f t="shared" si="23"/>
        <v>62757.200000000004</v>
      </c>
      <c r="M47" s="12">
        <f t="shared" si="23"/>
        <v>537111</v>
      </c>
      <c r="N47" s="12">
        <f t="shared" si="23"/>
        <v>0</v>
      </c>
      <c r="O47" s="12">
        <f t="shared" si="23"/>
        <v>0</v>
      </c>
      <c r="P47" s="12">
        <f t="shared" si="23"/>
        <v>0</v>
      </c>
      <c r="Q47" s="12">
        <f t="shared" si="23"/>
        <v>0</v>
      </c>
      <c r="R47" s="12">
        <f t="shared" si="23"/>
        <v>0</v>
      </c>
      <c r="S47" s="12">
        <f t="shared" si="23"/>
        <v>0</v>
      </c>
      <c r="T47" s="12">
        <f t="shared" si="23"/>
        <v>0</v>
      </c>
      <c r="U47" s="12">
        <f t="shared" si="23"/>
        <v>0</v>
      </c>
      <c r="V47" s="39"/>
    </row>
    <row r="48" spans="1:22" ht="14.45" customHeight="1" thickBot="1" x14ac:dyDescent="0.3">
      <c r="A48" s="81"/>
      <c r="B48" s="84"/>
      <c r="C48" s="22" t="s">
        <v>31</v>
      </c>
      <c r="D48" s="67">
        <v>44926</v>
      </c>
      <c r="E48" s="23"/>
      <c r="F48" s="22"/>
      <c r="G48" s="22"/>
      <c r="H48" s="76">
        <v>245123.09</v>
      </c>
      <c r="I48" s="76">
        <v>1045253.24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27"/>
    </row>
    <row r="49" spans="1:22" ht="14.45" customHeight="1" x14ac:dyDescent="0.25">
      <c r="A49" s="79">
        <v>4</v>
      </c>
      <c r="B49" s="82" t="s">
        <v>41</v>
      </c>
      <c r="C49" s="34"/>
      <c r="D49" s="34"/>
      <c r="E49" s="43">
        <v>0</v>
      </c>
      <c r="F49" s="45"/>
      <c r="G49" s="45"/>
      <c r="H49" s="36"/>
      <c r="I49" s="36"/>
      <c r="J49" s="44"/>
      <c r="K49" s="44"/>
      <c r="L49" s="44"/>
      <c r="M49" s="44"/>
      <c r="N49" s="36"/>
      <c r="O49" s="36"/>
      <c r="P49" s="36"/>
      <c r="Q49" s="36"/>
      <c r="R49" s="36"/>
      <c r="S49" s="36"/>
      <c r="T49" s="36"/>
      <c r="U49" s="36"/>
      <c r="V49" s="37"/>
    </row>
    <row r="50" spans="1:22" s="1" customFormat="1" ht="14.45" customHeight="1" x14ac:dyDescent="0.25">
      <c r="A50" s="80"/>
      <c r="B50" s="83"/>
      <c r="C50" s="85" t="s">
        <v>35</v>
      </c>
      <c r="D50" s="4" t="s">
        <v>19</v>
      </c>
      <c r="E50" s="8">
        <v>0</v>
      </c>
      <c r="F50" s="6">
        <v>5.55</v>
      </c>
      <c r="G50" s="6">
        <v>82</v>
      </c>
      <c r="H50" s="7">
        <v>0</v>
      </c>
      <c r="I50" s="7">
        <v>0</v>
      </c>
      <c r="J50" s="6">
        <f>ROUND((E50*F50),2)</f>
        <v>0</v>
      </c>
      <c r="K50" s="6">
        <f>ROUND((E50*G50),2)</f>
        <v>0</v>
      </c>
      <c r="L50" s="6">
        <f>J50-H50</f>
        <v>0</v>
      </c>
      <c r="M50" s="6">
        <f>K50-I50</f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38"/>
    </row>
    <row r="51" spans="1:22" s="1" customFormat="1" x14ac:dyDescent="0.25">
      <c r="A51" s="80"/>
      <c r="B51" s="83"/>
      <c r="C51" s="86"/>
      <c r="D51" s="4" t="s">
        <v>20</v>
      </c>
      <c r="E51" s="8">
        <v>0</v>
      </c>
      <c r="F51" s="6">
        <v>5.55</v>
      </c>
      <c r="G51" s="6">
        <v>82</v>
      </c>
      <c r="H51" s="7">
        <v>0</v>
      </c>
      <c r="I51" s="7">
        <v>0</v>
      </c>
      <c r="J51" s="6">
        <f t="shared" ref="J51:J61" si="24">ROUND((E51*F51),2)</f>
        <v>0</v>
      </c>
      <c r="K51" s="6">
        <f t="shared" ref="K51:K61" si="25">ROUND((E51*G51),2)</f>
        <v>0</v>
      </c>
      <c r="L51" s="6">
        <f t="shared" ref="L51:L61" si="26">J51-H51</f>
        <v>0</v>
      </c>
      <c r="M51" s="6">
        <f t="shared" ref="M51:M61" si="27">K51-I51</f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38"/>
    </row>
    <row r="52" spans="1:22" s="1" customFormat="1" x14ac:dyDescent="0.25">
      <c r="A52" s="80"/>
      <c r="B52" s="83"/>
      <c r="C52" s="86"/>
      <c r="D52" s="4" t="s">
        <v>21</v>
      </c>
      <c r="E52" s="8">
        <v>0</v>
      </c>
      <c r="F52" s="6">
        <v>5.55</v>
      </c>
      <c r="G52" s="6">
        <v>82</v>
      </c>
      <c r="H52" s="7">
        <v>0</v>
      </c>
      <c r="I52" s="7">
        <v>0</v>
      </c>
      <c r="J52" s="6">
        <f t="shared" si="24"/>
        <v>0</v>
      </c>
      <c r="K52" s="6">
        <f t="shared" si="25"/>
        <v>0</v>
      </c>
      <c r="L52" s="6">
        <f t="shared" si="26"/>
        <v>0</v>
      </c>
      <c r="M52" s="6">
        <f t="shared" si="27"/>
        <v>0</v>
      </c>
      <c r="N52" s="7"/>
      <c r="O52" s="7"/>
      <c r="P52" s="7"/>
      <c r="Q52" s="7"/>
      <c r="R52" s="7"/>
      <c r="S52" s="7"/>
      <c r="T52" s="7"/>
      <c r="U52" s="7"/>
      <c r="V52" s="38"/>
    </row>
    <row r="53" spans="1:22" s="1" customFormat="1" x14ac:dyDescent="0.25">
      <c r="A53" s="80"/>
      <c r="B53" s="83"/>
      <c r="C53" s="86"/>
      <c r="D53" s="4" t="s">
        <v>22</v>
      </c>
      <c r="E53" s="8">
        <v>0</v>
      </c>
      <c r="F53" s="6">
        <v>5.55</v>
      </c>
      <c r="G53" s="6">
        <v>82</v>
      </c>
      <c r="H53" s="7">
        <v>0</v>
      </c>
      <c r="I53" s="7">
        <v>0</v>
      </c>
      <c r="J53" s="6">
        <f t="shared" si="24"/>
        <v>0</v>
      </c>
      <c r="K53" s="6">
        <f t="shared" si="25"/>
        <v>0</v>
      </c>
      <c r="L53" s="6">
        <f t="shared" si="26"/>
        <v>0</v>
      </c>
      <c r="M53" s="6">
        <f t="shared" si="27"/>
        <v>0</v>
      </c>
      <c r="N53" s="7"/>
      <c r="O53" s="7"/>
      <c r="P53" s="7"/>
      <c r="Q53" s="7"/>
      <c r="R53" s="7"/>
      <c r="S53" s="7"/>
      <c r="T53" s="7"/>
      <c r="U53" s="7"/>
      <c r="V53" s="38"/>
    </row>
    <row r="54" spans="1:22" s="1" customFormat="1" x14ac:dyDescent="0.25">
      <c r="A54" s="80"/>
      <c r="B54" s="83"/>
      <c r="C54" s="86"/>
      <c r="D54" s="4" t="s">
        <v>23</v>
      </c>
      <c r="E54" s="8">
        <v>0</v>
      </c>
      <c r="F54" s="6">
        <v>5.55</v>
      </c>
      <c r="G54" s="6">
        <v>82</v>
      </c>
      <c r="H54" s="7">
        <v>0</v>
      </c>
      <c r="I54" s="7">
        <v>0</v>
      </c>
      <c r="J54" s="6">
        <f t="shared" si="24"/>
        <v>0</v>
      </c>
      <c r="K54" s="6">
        <f t="shared" si="25"/>
        <v>0</v>
      </c>
      <c r="L54" s="6">
        <f t="shared" si="26"/>
        <v>0</v>
      </c>
      <c r="M54" s="6">
        <f t="shared" si="27"/>
        <v>0</v>
      </c>
      <c r="N54" s="7"/>
      <c r="O54" s="7"/>
      <c r="P54" s="7"/>
      <c r="Q54" s="7"/>
      <c r="R54" s="7"/>
      <c r="S54" s="7"/>
      <c r="T54" s="7"/>
      <c r="U54" s="7"/>
      <c r="V54" s="38"/>
    </row>
    <row r="55" spans="1:22" s="1" customFormat="1" x14ac:dyDescent="0.25">
      <c r="A55" s="80"/>
      <c r="B55" s="83"/>
      <c r="C55" s="86"/>
      <c r="D55" s="4" t="s">
        <v>24</v>
      </c>
      <c r="E55" s="8">
        <v>0</v>
      </c>
      <c r="F55" s="6">
        <v>5.55</v>
      </c>
      <c r="G55" s="6">
        <v>82</v>
      </c>
      <c r="H55" s="7">
        <v>0</v>
      </c>
      <c r="I55" s="7">
        <v>0</v>
      </c>
      <c r="J55" s="6">
        <f t="shared" si="24"/>
        <v>0</v>
      </c>
      <c r="K55" s="6">
        <f t="shared" si="25"/>
        <v>0</v>
      </c>
      <c r="L55" s="6">
        <f t="shared" si="26"/>
        <v>0</v>
      </c>
      <c r="M55" s="6">
        <f t="shared" si="27"/>
        <v>0</v>
      </c>
      <c r="N55" s="7"/>
      <c r="O55" s="7"/>
      <c r="P55" s="7"/>
      <c r="Q55" s="7"/>
      <c r="R55" s="7"/>
      <c r="S55" s="7"/>
      <c r="T55" s="7"/>
      <c r="U55" s="7"/>
      <c r="V55" s="38"/>
    </row>
    <row r="56" spans="1:22" s="1" customFormat="1" x14ac:dyDescent="0.25">
      <c r="A56" s="80"/>
      <c r="B56" s="83"/>
      <c r="C56" s="86"/>
      <c r="D56" s="4" t="s">
        <v>25</v>
      </c>
      <c r="E56" s="8">
        <v>0</v>
      </c>
      <c r="F56" s="6">
        <v>5.55</v>
      </c>
      <c r="G56" s="6">
        <v>82</v>
      </c>
      <c r="H56" s="7">
        <v>0</v>
      </c>
      <c r="I56" s="7">
        <v>0</v>
      </c>
      <c r="J56" s="6">
        <f t="shared" si="24"/>
        <v>0</v>
      </c>
      <c r="K56" s="6">
        <f t="shared" si="25"/>
        <v>0</v>
      </c>
      <c r="L56" s="6">
        <f t="shared" si="26"/>
        <v>0</v>
      </c>
      <c r="M56" s="6">
        <f t="shared" si="27"/>
        <v>0</v>
      </c>
      <c r="N56" s="7"/>
      <c r="O56" s="7"/>
      <c r="P56" s="7"/>
      <c r="Q56" s="7"/>
      <c r="R56" s="7"/>
      <c r="S56" s="7"/>
      <c r="T56" s="7"/>
      <c r="U56" s="7"/>
      <c r="V56" s="38"/>
    </row>
    <row r="57" spans="1:22" s="1" customFormat="1" x14ac:dyDescent="0.25">
      <c r="A57" s="80"/>
      <c r="B57" s="83"/>
      <c r="C57" s="86"/>
      <c r="D57" s="4" t="s">
        <v>26</v>
      </c>
      <c r="E57" s="8">
        <v>0</v>
      </c>
      <c r="F57" s="6">
        <v>5.55</v>
      </c>
      <c r="G57" s="6">
        <v>82</v>
      </c>
      <c r="H57" s="7">
        <v>0</v>
      </c>
      <c r="I57" s="7">
        <v>0</v>
      </c>
      <c r="J57" s="6">
        <f t="shared" si="24"/>
        <v>0</v>
      </c>
      <c r="K57" s="6">
        <f t="shared" si="25"/>
        <v>0</v>
      </c>
      <c r="L57" s="6">
        <f t="shared" si="26"/>
        <v>0</v>
      </c>
      <c r="M57" s="6">
        <f t="shared" si="27"/>
        <v>0</v>
      </c>
      <c r="N57" s="7"/>
      <c r="O57" s="7"/>
      <c r="P57" s="7"/>
      <c r="Q57" s="7"/>
      <c r="R57" s="7"/>
      <c r="S57" s="7"/>
      <c r="T57" s="7"/>
      <c r="U57" s="7"/>
      <c r="V57" s="38"/>
    </row>
    <row r="58" spans="1:22" s="1" customFormat="1" x14ac:dyDescent="0.25">
      <c r="A58" s="80"/>
      <c r="B58" s="83"/>
      <c r="C58" s="86"/>
      <c r="D58" s="4" t="s">
        <v>27</v>
      </c>
      <c r="E58" s="8">
        <v>0</v>
      </c>
      <c r="F58" s="6">
        <v>5.55</v>
      </c>
      <c r="G58" s="6">
        <v>82</v>
      </c>
      <c r="H58" s="7">
        <v>0</v>
      </c>
      <c r="I58" s="7">
        <v>0</v>
      </c>
      <c r="J58" s="6">
        <f t="shared" si="24"/>
        <v>0</v>
      </c>
      <c r="K58" s="6">
        <f t="shared" si="25"/>
        <v>0</v>
      </c>
      <c r="L58" s="6">
        <f t="shared" si="26"/>
        <v>0</v>
      </c>
      <c r="M58" s="6">
        <f t="shared" si="27"/>
        <v>0</v>
      </c>
      <c r="N58" s="7"/>
      <c r="O58" s="7"/>
      <c r="P58" s="7"/>
      <c r="Q58" s="7"/>
      <c r="R58" s="7"/>
      <c r="S58" s="7"/>
      <c r="T58" s="7"/>
      <c r="U58" s="7"/>
      <c r="V58" s="38"/>
    </row>
    <row r="59" spans="1:22" s="1" customFormat="1" x14ac:dyDescent="0.25">
      <c r="A59" s="80"/>
      <c r="B59" s="83"/>
      <c r="C59" s="86"/>
      <c r="D59" s="4" t="s">
        <v>28</v>
      </c>
      <c r="E59" s="8">
        <v>0</v>
      </c>
      <c r="F59" s="6">
        <v>5.55</v>
      </c>
      <c r="G59" s="6">
        <v>82</v>
      </c>
      <c r="H59" s="7">
        <v>0</v>
      </c>
      <c r="I59" s="7">
        <v>0</v>
      </c>
      <c r="J59" s="6">
        <f t="shared" si="24"/>
        <v>0</v>
      </c>
      <c r="K59" s="6">
        <f t="shared" si="25"/>
        <v>0</v>
      </c>
      <c r="L59" s="6">
        <f t="shared" si="26"/>
        <v>0</v>
      </c>
      <c r="M59" s="6">
        <f t="shared" si="27"/>
        <v>0</v>
      </c>
      <c r="N59" s="7"/>
      <c r="O59" s="7"/>
      <c r="P59" s="7"/>
      <c r="Q59" s="7"/>
      <c r="R59" s="7"/>
      <c r="S59" s="7"/>
      <c r="T59" s="7"/>
      <c r="U59" s="7"/>
      <c r="V59" s="38"/>
    </row>
    <row r="60" spans="1:22" s="1" customFormat="1" x14ac:dyDescent="0.25">
      <c r="A60" s="80"/>
      <c r="B60" s="83"/>
      <c r="C60" s="86"/>
      <c r="D60" s="4" t="s">
        <v>29</v>
      </c>
      <c r="E60" s="8">
        <v>0</v>
      </c>
      <c r="F60" s="6">
        <v>5.55</v>
      </c>
      <c r="G60" s="6">
        <v>82</v>
      </c>
      <c r="H60" s="7">
        <v>0</v>
      </c>
      <c r="I60" s="7">
        <v>0</v>
      </c>
      <c r="J60" s="6">
        <f t="shared" si="24"/>
        <v>0</v>
      </c>
      <c r="K60" s="6">
        <f t="shared" si="25"/>
        <v>0</v>
      </c>
      <c r="L60" s="6">
        <f t="shared" si="26"/>
        <v>0</v>
      </c>
      <c r="M60" s="6">
        <f t="shared" si="27"/>
        <v>0</v>
      </c>
      <c r="N60" s="7"/>
      <c r="O60" s="7"/>
      <c r="P60" s="7"/>
      <c r="Q60" s="7"/>
      <c r="R60" s="7"/>
      <c r="S60" s="7"/>
      <c r="T60" s="7"/>
      <c r="U60" s="7"/>
      <c r="V60" s="38"/>
    </row>
    <row r="61" spans="1:22" s="1" customFormat="1" x14ac:dyDescent="0.25">
      <c r="A61" s="80"/>
      <c r="B61" s="83"/>
      <c r="C61" s="87"/>
      <c r="D61" s="4" t="s">
        <v>30</v>
      </c>
      <c r="E61" s="8">
        <v>0</v>
      </c>
      <c r="F61" s="6">
        <v>5.55</v>
      </c>
      <c r="G61" s="6">
        <v>82</v>
      </c>
      <c r="H61" s="7">
        <v>0</v>
      </c>
      <c r="I61" s="7">
        <v>0</v>
      </c>
      <c r="J61" s="6">
        <f t="shared" si="24"/>
        <v>0</v>
      </c>
      <c r="K61" s="6">
        <f t="shared" si="25"/>
        <v>0</v>
      </c>
      <c r="L61" s="6">
        <f t="shared" si="26"/>
        <v>0</v>
      </c>
      <c r="M61" s="6">
        <f t="shared" si="27"/>
        <v>0</v>
      </c>
      <c r="N61" s="7"/>
      <c r="O61" s="7"/>
      <c r="P61" s="7"/>
      <c r="Q61" s="7"/>
      <c r="R61" s="7"/>
      <c r="S61" s="7"/>
      <c r="T61" s="7"/>
      <c r="U61" s="7"/>
      <c r="V61" s="38"/>
    </row>
    <row r="62" spans="1:22" s="13" customFormat="1" x14ac:dyDescent="0.25">
      <c r="A62" s="80"/>
      <c r="B62" s="83"/>
      <c r="C62" s="18" t="s">
        <v>32</v>
      </c>
      <c r="D62" s="10" t="s">
        <v>75</v>
      </c>
      <c r="E62" s="11">
        <f>SUM(E50:E61)</f>
        <v>0</v>
      </c>
      <c r="F62" s="10"/>
      <c r="G62" s="10"/>
      <c r="H62" s="12">
        <f>SUM(H50:H61)</f>
        <v>0</v>
      </c>
      <c r="I62" s="12">
        <f t="shared" ref="I62:U62" si="28">SUM(I50:I61)</f>
        <v>0</v>
      </c>
      <c r="J62" s="12">
        <f t="shared" si="28"/>
        <v>0</v>
      </c>
      <c r="K62" s="12">
        <f t="shared" si="28"/>
        <v>0</v>
      </c>
      <c r="L62" s="12">
        <f t="shared" si="28"/>
        <v>0</v>
      </c>
      <c r="M62" s="12">
        <f t="shared" si="28"/>
        <v>0</v>
      </c>
      <c r="N62" s="12">
        <f t="shared" si="28"/>
        <v>0</v>
      </c>
      <c r="O62" s="12">
        <f t="shared" si="28"/>
        <v>0</v>
      </c>
      <c r="P62" s="12">
        <f t="shared" si="28"/>
        <v>0</v>
      </c>
      <c r="Q62" s="12">
        <f t="shared" si="28"/>
        <v>0</v>
      </c>
      <c r="R62" s="12">
        <f t="shared" si="28"/>
        <v>0</v>
      </c>
      <c r="S62" s="12">
        <f t="shared" si="28"/>
        <v>0</v>
      </c>
      <c r="T62" s="12">
        <f t="shared" si="28"/>
        <v>0</v>
      </c>
      <c r="U62" s="12">
        <f t="shared" si="28"/>
        <v>0</v>
      </c>
      <c r="V62" s="39"/>
    </row>
    <row r="63" spans="1:22" ht="14.45" customHeight="1" thickBot="1" x14ac:dyDescent="0.3">
      <c r="A63" s="81"/>
      <c r="B63" s="84"/>
      <c r="C63" s="22" t="s">
        <v>31</v>
      </c>
      <c r="D63" s="67">
        <v>44926</v>
      </c>
      <c r="E63" s="23">
        <f>E62+E49</f>
        <v>0</v>
      </c>
      <c r="F63" s="22"/>
      <c r="G63" s="22"/>
      <c r="H63" s="65"/>
      <c r="I63" s="65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7"/>
    </row>
    <row r="64" spans="1:22" s="20" customFormat="1" ht="14.45" customHeight="1" x14ac:dyDescent="0.25">
      <c r="A64" s="79">
        <v>5</v>
      </c>
      <c r="B64" s="88" t="s">
        <v>38</v>
      </c>
      <c r="C64" s="28"/>
      <c r="D64" s="28"/>
      <c r="E64" s="47"/>
      <c r="F64" s="47"/>
      <c r="G64" s="47"/>
      <c r="H64" s="30"/>
      <c r="I64" s="30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31"/>
    </row>
    <row r="65" spans="1:22" s="1" customFormat="1" ht="14.45" customHeight="1" x14ac:dyDescent="0.25">
      <c r="A65" s="80"/>
      <c r="B65" s="83"/>
      <c r="C65" s="89" t="s">
        <v>39</v>
      </c>
      <c r="D65" s="4" t="s">
        <v>19</v>
      </c>
      <c r="E65" s="5">
        <v>1152.42</v>
      </c>
      <c r="F65" s="6">
        <v>1.76</v>
      </c>
      <c r="G65" s="6">
        <v>95</v>
      </c>
      <c r="H65" s="6">
        <v>2028.26</v>
      </c>
      <c r="I65" s="6">
        <v>109479.9</v>
      </c>
      <c r="J65" s="6">
        <v>2028.26</v>
      </c>
      <c r="K65" s="6">
        <v>109479.9</v>
      </c>
      <c r="L65" s="6">
        <v>0</v>
      </c>
      <c r="M65" s="6">
        <v>0</v>
      </c>
      <c r="N65" s="6">
        <f t="shared" ref="N65:U65" si="29">N80+N95+N110+N125</f>
        <v>0</v>
      </c>
      <c r="O65" s="6">
        <f t="shared" si="29"/>
        <v>0</v>
      </c>
      <c r="P65" s="6">
        <f>P80+P95+P110+P125</f>
        <v>0</v>
      </c>
      <c r="Q65" s="6">
        <f t="shared" si="29"/>
        <v>0</v>
      </c>
      <c r="R65" s="6">
        <f t="shared" si="29"/>
        <v>0</v>
      </c>
      <c r="S65" s="6">
        <f t="shared" si="29"/>
        <v>0</v>
      </c>
      <c r="T65" s="6">
        <f t="shared" si="29"/>
        <v>0</v>
      </c>
      <c r="U65" s="6">
        <f t="shared" si="29"/>
        <v>0</v>
      </c>
      <c r="V65" s="32"/>
    </row>
    <row r="66" spans="1:22" s="1" customFormat="1" x14ac:dyDescent="0.25">
      <c r="A66" s="80"/>
      <c r="B66" s="83"/>
      <c r="C66" s="90"/>
      <c r="D66" s="4" t="s">
        <v>20</v>
      </c>
      <c r="E66" s="5">
        <v>1464.9</v>
      </c>
      <c r="F66" s="6">
        <v>1.76</v>
      </c>
      <c r="G66" s="6">
        <v>95</v>
      </c>
      <c r="H66" s="6">
        <v>2578.2199999999998</v>
      </c>
      <c r="I66" s="6">
        <v>139165.5</v>
      </c>
      <c r="J66" s="6">
        <v>2578.2199999999998</v>
      </c>
      <c r="K66" s="6">
        <v>139165.5</v>
      </c>
      <c r="L66" s="6">
        <v>0</v>
      </c>
      <c r="M66" s="6">
        <v>0</v>
      </c>
      <c r="N66" s="6">
        <f t="shared" ref="N66:U66" si="30">N81+N96+N111+N126</f>
        <v>0</v>
      </c>
      <c r="O66" s="6">
        <f t="shared" si="30"/>
        <v>0</v>
      </c>
      <c r="P66" s="6">
        <v>0</v>
      </c>
      <c r="Q66" s="6">
        <v>0</v>
      </c>
      <c r="R66" s="6">
        <f t="shared" si="30"/>
        <v>0</v>
      </c>
      <c r="S66" s="6">
        <f t="shared" si="30"/>
        <v>0</v>
      </c>
      <c r="T66" s="6">
        <f t="shared" si="30"/>
        <v>0</v>
      </c>
      <c r="U66" s="6">
        <f t="shared" si="30"/>
        <v>0</v>
      </c>
      <c r="V66" s="32"/>
    </row>
    <row r="67" spans="1:22" s="1" customFormat="1" x14ac:dyDescent="0.25">
      <c r="A67" s="80"/>
      <c r="B67" s="83"/>
      <c r="C67" s="90"/>
      <c r="D67" s="4" t="s">
        <v>21</v>
      </c>
      <c r="E67" s="5">
        <v>1408.36</v>
      </c>
      <c r="F67" s="6">
        <v>1.76</v>
      </c>
      <c r="G67" s="6">
        <v>95</v>
      </c>
      <c r="H67" s="6">
        <v>2478.7199999999998</v>
      </c>
      <c r="I67" s="6">
        <v>133794.20000000001</v>
      </c>
      <c r="J67" s="6">
        <v>2478.7199999999998</v>
      </c>
      <c r="K67" s="6">
        <v>133794.20000000001</v>
      </c>
      <c r="L67" s="6">
        <v>0</v>
      </c>
      <c r="M67" s="6">
        <f t="shared" ref="M67:U67" si="31">M82+M97+M112+M127</f>
        <v>0</v>
      </c>
      <c r="N67" s="6">
        <f t="shared" si="31"/>
        <v>0</v>
      </c>
      <c r="O67" s="6">
        <f t="shared" si="31"/>
        <v>0</v>
      </c>
      <c r="P67" s="6">
        <f t="shared" si="31"/>
        <v>0</v>
      </c>
      <c r="Q67" s="6">
        <f t="shared" si="31"/>
        <v>0</v>
      </c>
      <c r="R67" s="6">
        <f t="shared" si="31"/>
        <v>0</v>
      </c>
      <c r="S67" s="6">
        <f t="shared" si="31"/>
        <v>0</v>
      </c>
      <c r="T67" s="6">
        <f t="shared" si="31"/>
        <v>0</v>
      </c>
      <c r="U67" s="6">
        <f t="shared" si="31"/>
        <v>0</v>
      </c>
      <c r="V67" s="32"/>
    </row>
    <row r="68" spans="1:22" s="1" customFormat="1" x14ac:dyDescent="0.25">
      <c r="A68" s="80"/>
      <c r="B68" s="83"/>
      <c r="C68" s="90"/>
      <c r="D68" s="4" t="s">
        <v>22</v>
      </c>
      <c r="E68" s="5">
        <v>1560.12</v>
      </c>
      <c r="F68" s="6">
        <v>1.76</v>
      </c>
      <c r="G68" s="6">
        <v>95</v>
      </c>
      <c r="H68" s="6">
        <v>2745.82</v>
      </c>
      <c r="I68" s="6">
        <v>148211.4</v>
      </c>
      <c r="J68" s="6">
        <f t="shared" ref="J68:U68" si="32">J83+J98+J113+J128</f>
        <v>2745.8199999999997</v>
      </c>
      <c r="K68" s="6">
        <f t="shared" si="32"/>
        <v>148211.4</v>
      </c>
      <c r="L68" s="6">
        <f t="shared" si="32"/>
        <v>0</v>
      </c>
      <c r="M68" s="6">
        <f t="shared" si="32"/>
        <v>0</v>
      </c>
      <c r="N68" s="6">
        <f t="shared" si="32"/>
        <v>0</v>
      </c>
      <c r="O68" s="6">
        <f t="shared" si="32"/>
        <v>0</v>
      </c>
      <c r="P68" s="6">
        <f t="shared" si="32"/>
        <v>0</v>
      </c>
      <c r="Q68" s="6">
        <f t="shared" si="32"/>
        <v>0</v>
      </c>
      <c r="R68" s="6">
        <f t="shared" si="32"/>
        <v>0</v>
      </c>
      <c r="S68" s="6">
        <f t="shared" si="32"/>
        <v>0</v>
      </c>
      <c r="T68" s="6">
        <f t="shared" si="32"/>
        <v>0</v>
      </c>
      <c r="U68" s="6">
        <f t="shared" si="32"/>
        <v>0</v>
      </c>
      <c r="V68" s="32"/>
    </row>
    <row r="69" spans="1:22" s="1" customFormat="1" x14ac:dyDescent="0.25">
      <c r="A69" s="80"/>
      <c r="B69" s="83"/>
      <c r="C69" s="90"/>
      <c r="D69" s="4" t="s">
        <v>23</v>
      </c>
      <c r="E69" s="5">
        <v>1571.92</v>
      </c>
      <c r="F69" s="6">
        <v>1.76</v>
      </c>
      <c r="G69" s="6">
        <v>95</v>
      </c>
      <c r="H69" s="6">
        <v>2766.58</v>
      </c>
      <c r="I69" s="6">
        <v>149332.4</v>
      </c>
      <c r="J69" s="6">
        <f t="shared" ref="J69:U69" si="33">J84+J99+J114+J129</f>
        <v>2766.58</v>
      </c>
      <c r="K69" s="6">
        <f t="shared" si="33"/>
        <v>149332.40000000002</v>
      </c>
      <c r="L69" s="6">
        <f t="shared" si="33"/>
        <v>0</v>
      </c>
      <c r="M69" s="6">
        <f t="shared" si="33"/>
        <v>0</v>
      </c>
      <c r="N69" s="6">
        <f t="shared" si="33"/>
        <v>0</v>
      </c>
      <c r="O69" s="6">
        <f t="shared" si="33"/>
        <v>0</v>
      </c>
      <c r="P69" s="6">
        <f t="shared" si="33"/>
        <v>0</v>
      </c>
      <c r="Q69" s="6">
        <f t="shared" si="33"/>
        <v>0</v>
      </c>
      <c r="R69" s="6">
        <f t="shared" si="33"/>
        <v>0</v>
      </c>
      <c r="S69" s="6">
        <f t="shared" si="33"/>
        <v>0</v>
      </c>
      <c r="T69" s="6">
        <f t="shared" si="33"/>
        <v>0</v>
      </c>
      <c r="U69" s="6">
        <f t="shared" si="33"/>
        <v>0</v>
      </c>
      <c r="V69" s="32"/>
    </row>
    <row r="70" spans="1:22" s="1" customFormat="1" x14ac:dyDescent="0.25">
      <c r="A70" s="80"/>
      <c r="B70" s="83"/>
      <c r="C70" s="90"/>
      <c r="D70" s="4" t="s">
        <v>24</v>
      </c>
      <c r="E70" s="5">
        <v>1658.54</v>
      </c>
      <c r="F70" s="6">
        <v>1.76</v>
      </c>
      <c r="G70" s="6">
        <v>95</v>
      </c>
      <c r="H70" s="6">
        <f t="shared" ref="H70:I70" si="34">H85+H100+H115+H130</f>
        <v>2919.03</v>
      </c>
      <c r="I70" s="6">
        <f t="shared" si="34"/>
        <v>157561.30000000002</v>
      </c>
      <c r="J70" s="6">
        <v>2919.03</v>
      </c>
      <c r="K70" s="6">
        <v>157561.29999999999</v>
      </c>
      <c r="L70" s="6">
        <f t="shared" ref="L70:U70" si="35">L85+L100+L115+L130</f>
        <v>0</v>
      </c>
      <c r="M70" s="6">
        <f t="shared" si="35"/>
        <v>0</v>
      </c>
      <c r="N70" s="6">
        <f t="shared" si="35"/>
        <v>0</v>
      </c>
      <c r="O70" s="6">
        <f t="shared" si="35"/>
        <v>0</v>
      </c>
      <c r="P70" s="6">
        <f t="shared" si="35"/>
        <v>0</v>
      </c>
      <c r="Q70" s="6">
        <f t="shared" si="35"/>
        <v>0</v>
      </c>
      <c r="R70" s="6">
        <f t="shared" si="35"/>
        <v>0</v>
      </c>
      <c r="S70" s="6">
        <f t="shared" si="35"/>
        <v>0</v>
      </c>
      <c r="T70" s="6">
        <f t="shared" si="35"/>
        <v>0</v>
      </c>
      <c r="U70" s="6">
        <f t="shared" si="35"/>
        <v>0</v>
      </c>
      <c r="V70" s="32"/>
    </row>
    <row r="71" spans="1:22" s="1" customFormat="1" x14ac:dyDescent="0.25">
      <c r="A71" s="80"/>
      <c r="B71" s="83"/>
      <c r="C71" s="90"/>
      <c r="D71" s="4" t="s">
        <v>25</v>
      </c>
      <c r="E71" s="5">
        <v>1819.18</v>
      </c>
      <c r="F71" s="6">
        <v>1.76</v>
      </c>
      <c r="G71" s="6">
        <v>95</v>
      </c>
      <c r="H71" s="6">
        <v>3201.75</v>
      </c>
      <c r="I71" s="6">
        <v>172822.1</v>
      </c>
      <c r="J71" s="6">
        <v>3201.75</v>
      </c>
      <c r="K71" s="6">
        <v>172822.1</v>
      </c>
      <c r="L71" s="6">
        <f t="shared" ref="L71:U71" si="36">L86+L101+L116+L131</f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32"/>
    </row>
    <row r="72" spans="1:22" s="1" customFormat="1" x14ac:dyDescent="0.25">
      <c r="A72" s="80"/>
      <c r="B72" s="83"/>
      <c r="C72" s="90"/>
      <c r="D72" s="4" t="s">
        <v>26</v>
      </c>
      <c r="E72" s="5">
        <v>1894.5</v>
      </c>
      <c r="F72" s="6">
        <v>1.76</v>
      </c>
      <c r="G72" s="6">
        <v>95</v>
      </c>
      <c r="H72" s="6">
        <v>3334.32</v>
      </c>
      <c r="I72" s="6">
        <v>179977.5</v>
      </c>
      <c r="J72" s="6">
        <v>3334.32</v>
      </c>
      <c r="K72" s="6">
        <v>179977.5</v>
      </c>
      <c r="L72" s="6">
        <v>0</v>
      </c>
      <c r="M72" s="6">
        <v>0</v>
      </c>
      <c r="N72" s="6">
        <f t="shared" ref="N72:U72" si="37">N87+N102+N117+N132</f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32"/>
    </row>
    <row r="73" spans="1:22" s="1" customFormat="1" x14ac:dyDescent="0.25">
      <c r="A73" s="80"/>
      <c r="B73" s="83"/>
      <c r="C73" s="90"/>
      <c r="D73" s="4" t="s">
        <v>27</v>
      </c>
      <c r="E73" s="5">
        <v>1751.18</v>
      </c>
      <c r="F73" s="6">
        <v>1.76</v>
      </c>
      <c r="G73" s="6">
        <v>95</v>
      </c>
      <c r="H73" s="6">
        <v>3082.07</v>
      </c>
      <c r="I73" s="6">
        <v>166362.1</v>
      </c>
      <c r="J73" s="6">
        <v>3082.07</v>
      </c>
      <c r="K73" s="6">
        <v>166362.1</v>
      </c>
      <c r="L73" s="6">
        <v>0</v>
      </c>
      <c r="M73" s="6">
        <v>0</v>
      </c>
      <c r="N73" s="6">
        <f t="shared" ref="N73:U73" si="38">N88+N103+N118+N133</f>
        <v>0</v>
      </c>
      <c r="O73" s="6">
        <f t="shared" si="38"/>
        <v>0</v>
      </c>
      <c r="P73" s="6">
        <f t="shared" si="38"/>
        <v>0</v>
      </c>
      <c r="Q73" s="6">
        <f t="shared" si="38"/>
        <v>0</v>
      </c>
      <c r="R73" s="6">
        <f t="shared" si="38"/>
        <v>0</v>
      </c>
      <c r="S73" s="6">
        <f t="shared" si="38"/>
        <v>0</v>
      </c>
      <c r="T73" s="6">
        <f t="shared" si="38"/>
        <v>0</v>
      </c>
      <c r="U73" s="6">
        <f t="shared" si="38"/>
        <v>0</v>
      </c>
      <c r="V73" s="32"/>
    </row>
    <row r="74" spans="1:22" s="1" customFormat="1" x14ac:dyDescent="0.25">
      <c r="A74" s="80"/>
      <c r="B74" s="83"/>
      <c r="C74" s="90"/>
      <c r="D74" s="4" t="s">
        <v>28</v>
      </c>
      <c r="E74" s="5">
        <v>1717.1</v>
      </c>
      <c r="F74" s="6">
        <v>1.76</v>
      </c>
      <c r="G74" s="6">
        <v>95</v>
      </c>
      <c r="H74" s="6">
        <v>3022.09</v>
      </c>
      <c r="I74" s="6">
        <v>163124.5</v>
      </c>
      <c r="J74" s="6">
        <v>3022.09</v>
      </c>
      <c r="K74" s="6">
        <v>163124.5</v>
      </c>
      <c r="L74" s="6">
        <v>0</v>
      </c>
      <c r="M74" s="6">
        <v>0</v>
      </c>
      <c r="N74" s="6">
        <f t="shared" ref="N74:U74" si="39">N89+N104+N119+N134</f>
        <v>0</v>
      </c>
      <c r="O74" s="6">
        <f t="shared" si="39"/>
        <v>0</v>
      </c>
      <c r="P74" s="6">
        <f t="shared" si="39"/>
        <v>0</v>
      </c>
      <c r="Q74" s="6">
        <f t="shared" si="39"/>
        <v>0</v>
      </c>
      <c r="R74" s="6">
        <f t="shared" si="39"/>
        <v>0</v>
      </c>
      <c r="S74" s="6">
        <f t="shared" si="39"/>
        <v>0</v>
      </c>
      <c r="T74" s="6">
        <f t="shared" si="39"/>
        <v>0</v>
      </c>
      <c r="U74" s="6">
        <f t="shared" si="39"/>
        <v>0</v>
      </c>
      <c r="V74" s="32"/>
    </row>
    <row r="75" spans="1:22" s="1" customFormat="1" x14ac:dyDescent="0.25">
      <c r="A75" s="80"/>
      <c r="B75" s="83"/>
      <c r="C75" s="90"/>
      <c r="D75" s="4" t="s">
        <v>29</v>
      </c>
      <c r="E75" s="5">
        <v>1693.76</v>
      </c>
      <c r="F75" s="6">
        <v>1.76</v>
      </c>
      <c r="G75" s="6">
        <v>95</v>
      </c>
      <c r="H75" s="6">
        <v>2981.02</v>
      </c>
      <c r="I75" s="6">
        <v>160907.20000000001</v>
      </c>
      <c r="J75" s="6">
        <v>2981.02</v>
      </c>
      <c r="K75" s="6">
        <v>160907.20000000001</v>
      </c>
      <c r="L75" s="6">
        <f t="shared" ref="L75:U75" si="40">L90+L105+L120+L135</f>
        <v>0</v>
      </c>
      <c r="M75" s="6">
        <f t="shared" si="40"/>
        <v>0</v>
      </c>
      <c r="N75" s="6">
        <f t="shared" si="40"/>
        <v>0</v>
      </c>
      <c r="O75" s="6">
        <f t="shared" si="40"/>
        <v>0</v>
      </c>
      <c r="P75" s="6">
        <f t="shared" si="40"/>
        <v>0</v>
      </c>
      <c r="Q75" s="6">
        <f t="shared" si="40"/>
        <v>0</v>
      </c>
      <c r="R75" s="6">
        <f t="shared" si="40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32"/>
    </row>
    <row r="76" spans="1:22" s="1" customFormat="1" x14ac:dyDescent="0.25">
      <c r="A76" s="80"/>
      <c r="B76" s="83"/>
      <c r="C76" s="91"/>
      <c r="D76" s="4" t="s">
        <v>30</v>
      </c>
      <c r="E76" s="5">
        <v>1411.78</v>
      </c>
      <c r="F76" s="6">
        <v>1.76</v>
      </c>
      <c r="G76" s="6">
        <v>95</v>
      </c>
      <c r="H76" s="6">
        <v>2484.7399999999998</v>
      </c>
      <c r="I76" s="6">
        <v>134119.1</v>
      </c>
      <c r="J76" s="6">
        <f t="shared" ref="J76:U76" si="41">J91+J106+J121+J136</f>
        <v>2484.7399999999998</v>
      </c>
      <c r="K76" s="6">
        <f t="shared" si="41"/>
        <v>134119.1</v>
      </c>
      <c r="L76" s="6">
        <f t="shared" si="41"/>
        <v>0</v>
      </c>
      <c r="M76" s="6">
        <f t="shared" si="41"/>
        <v>0</v>
      </c>
      <c r="N76" s="6">
        <f t="shared" si="41"/>
        <v>0</v>
      </c>
      <c r="O76" s="6">
        <f t="shared" si="41"/>
        <v>0</v>
      </c>
      <c r="P76" s="6">
        <f t="shared" si="41"/>
        <v>0</v>
      </c>
      <c r="Q76" s="6">
        <f t="shared" si="41"/>
        <v>0</v>
      </c>
      <c r="R76" s="6">
        <f t="shared" si="41"/>
        <v>0</v>
      </c>
      <c r="S76" s="6">
        <f t="shared" si="41"/>
        <v>0</v>
      </c>
      <c r="T76" s="6">
        <f t="shared" si="41"/>
        <v>0</v>
      </c>
      <c r="U76" s="6">
        <f t="shared" si="41"/>
        <v>0</v>
      </c>
      <c r="V76" s="32"/>
    </row>
    <row r="77" spans="1:22" s="13" customFormat="1" x14ac:dyDescent="0.25">
      <c r="A77" s="80"/>
      <c r="B77" s="83"/>
      <c r="C77" s="14" t="s">
        <v>32</v>
      </c>
      <c r="D77" s="15" t="s">
        <v>74</v>
      </c>
      <c r="E77" s="16">
        <f>E92+E107+E122+E137</f>
        <v>19103.759999999998</v>
      </c>
      <c r="F77" s="16"/>
      <c r="G77" s="16"/>
      <c r="H77" s="17">
        <f t="shared" ref="H77:U77" si="42">H92+H107+H122+H137</f>
        <v>33622.608</v>
      </c>
      <c r="I77" s="17">
        <f t="shared" si="42"/>
        <v>1806271.1</v>
      </c>
      <c r="J77" s="16">
        <f t="shared" si="42"/>
        <v>33622.620000000003</v>
      </c>
      <c r="K77" s="16">
        <f t="shared" si="42"/>
        <v>1806271.1</v>
      </c>
      <c r="L77" s="16">
        <f t="shared" si="42"/>
        <v>1.9999999999953388E-3</v>
      </c>
      <c r="M77" s="16">
        <f t="shared" si="42"/>
        <v>0</v>
      </c>
      <c r="N77" s="16">
        <f t="shared" si="42"/>
        <v>0</v>
      </c>
      <c r="O77" s="16">
        <f t="shared" si="42"/>
        <v>0</v>
      </c>
      <c r="P77" s="16">
        <f t="shared" si="42"/>
        <v>0</v>
      </c>
      <c r="Q77" s="16">
        <f t="shared" si="42"/>
        <v>0</v>
      </c>
      <c r="R77" s="16">
        <f t="shared" si="42"/>
        <v>0</v>
      </c>
      <c r="S77" s="16">
        <f t="shared" si="42"/>
        <v>0</v>
      </c>
      <c r="T77" s="16">
        <f t="shared" si="42"/>
        <v>0</v>
      </c>
      <c r="U77" s="16">
        <f t="shared" si="42"/>
        <v>0</v>
      </c>
      <c r="V77" s="33"/>
    </row>
    <row r="78" spans="1:22" ht="14.45" customHeight="1" thickBot="1" x14ac:dyDescent="0.3">
      <c r="A78" s="81"/>
      <c r="B78" s="84"/>
      <c r="C78" s="22" t="s">
        <v>31</v>
      </c>
      <c r="D78" s="67">
        <v>44926</v>
      </c>
      <c r="E78" s="23"/>
      <c r="F78" s="23"/>
      <c r="G78" s="23"/>
      <c r="H78" s="76">
        <v>543609.37</v>
      </c>
      <c r="I78" s="76">
        <v>8731781.3200000003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27"/>
    </row>
    <row r="79" spans="1:22" ht="14.45" customHeight="1" x14ac:dyDescent="0.25">
      <c r="A79" s="79">
        <v>6</v>
      </c>
      <c r="B79" s="82" t="s">
        <v>40</v>
      </c>
      <c r="C79" s="34"/>
      <c r="D79" s="34"/>
      <c r="E79" s="35"/>
      <c r="F79" s="45"/>
      <c r="G79" s="45"/>
      <c r="H79" s="36"/>
      <c r="I79" s="36"/>
      <c r="J79" s="44"/>
      <c r="K79" s="44"/>
      <c r="L79" s="44"/>
      <c r="M79" s="44"/>
      <c r="N79" s="36"/>
      <c r="O79" s="36"/>
      <c r="P79" s="36"/>
      <c r="Q79" s="36"/>
      <c r="R79" s="36"/>
      <c r="S79" s="36"/>
      <c r="T79" s="36"/>
      <c r="U79" s="36"/>
      <c r="V79" s="37"/>
    </row>
    <row r="80" spans="1:22" s="1" customFormat="1" ht="14.45" customHeight="1" x14ac:dyDescent="0.25">
      <c r="A80" s="80"/>
      <c r="B80" s="83"/>
      <c r="C80" s="85" t="s">
        <v>42</v>
      </c>
      <c r="D80" s="4" t="s">
        <v>19</v>
      </c>
      <c r="E80" s="8">
        <v>919.36</v>
      </c>
      <c r="F80" s="6">
        <v>1.76</v>
      </c>
      <c r="G80" s="6">
        <v>95</v>
      </c>
      <c r="H80" s="7">
        <v>1618.07</v>
      </c>
      <c r="I80" s="7">
        <v>87339.199999999997</v>
      </c>
      <c r="J80" s="6">
        <f>ROUND((E80*F80),2)</f>
        <v>1618.07</v>
      </c>
      <c r="K80" s="6">
        <f>ROUND((E80*G80),2)</f>
        <v>87339.199999999997</v>
      </c>
      <c r="L80" s="6">
        <f>J80-H80</f>
        <v>0</v>
      </c>
      <c r="M80" s="6">
        <f>K80-I80</f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38"/>
    </row>
    <row r="81" spans="1:22" s="1" customFormat="1" x14ac:dyDescent="0.25">
      <c r="A81" s="80"/>
      <c r="B81" s="83"/>
      <c r="C81" s="86"/>
      <c r="D81" s="4" t="s">
        <v>20</v>
      </c>
      <c r="E81" s="8">
        <v>1259.72</v>
      </c>
      <c r="F81" s="6">
        <v>1.76</v>
      </c>
      <c r="G81" s="6">
        <v>95</v>
      </c>
      <c r="H81" s="7">
        <v>2217.11</v>
      </c>
      <c r="I81" s="7">
        <v>111087.3</v>
      </c>
      <c r="J81" s="6">
        <v>2217.11</v>
      </c>
      <c r="K81" s="6">
        <v>111087.3</v>
      </c>
      <c r="L81" s="6">
        <v>0</v>
      </c>
      <c r="M81" s="6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38"/>
    </row>
    <row r="82" spans="1:22" s="1" customFormat="1" x14ac:dyDescent="0.25">
      <c r="A82" s="80"/>
      <c r="B82" s="83"/>
      <c r="C82" s="86"/>
      <c r="D82" s="4" t="s">
        <v>21</v>
      </c>
      <c r="E82" s="8">
        <v>1169.3399999999999</v>
      </c>
      <c r="F82" s="6">
        <v>1.76</v>
      </c>
      <c r="G82" s="6">
        <v>95</v>
      </c>
      <c r="H82" s="7">
        <v>2058.04</v>
      </c>
      <c r="I82" s="7">
        <v>111087.3</v>
      </c>
      <c r="J82" s="6">
        <f t="shared" ref="J82:J91" si="43">ROUND((E82*F82),2)</f>
        <v>2058.04</v>
      </c>
      <c r="K82" s="6">
        <f t="shared" ref="K82:K91" si="44">ROUND((E82*G82),2)</f>
        <v>111087.3</v>
      </c>
      <c r="L82" s="6">
        <f t="shared" ref="L82:L91" si="45">J82-H82</f>
        <v>0</v>
      </c>
      <c r="M82" s="6">
        <f t="shared" ref="M82:M91" si="46">K82-I82</f>
        <v>0</v>
      </c>
      <c r="N82" s="7"/>
      <c r="O82" s="7"/>
      <c r="P82" s="7"/>
      <c r="Q82" s="7"/>
      <c r="R82" s="7"/>
      <c r="S82" s="7"/>
      <c r="T82" s="7"/>
      <c r="U82" s="7"/>
      <c r="V82" s="38"/>
    </row>
    <row r="83" spans="1:22" s="1" customFormat="1" x14ac:dyDescent="0.25">
      <c r="A83" s="80"/>
      <c r="B83" s="83"/>
      <c r="C83" s="86"/>
      <c r="D83" s="4" t="s">
        <v>22</v>
      </c>
      <c r="E83" s="8">
        <v>1280.72</v>
      </c>
      <c r="F83" s="6">
        <v>1.76</v>
      </c>
      <c r="G83" s="6">
        <v>95</v>
      </c>
      <c r="H83" s="7">
        <v>2254.0700000000002</v>
      </c>
      <c r="I83" s="7">
        <v>121668.4</v>
      </c>
      <c r="J83" s="6">
        <v>2254.0700000000002</v>
      </c>
      <c r="K83" s="6">
        <f t="shared" si="44"/>
        <v>121668.4</v>
      </c>
      <c r="L83" s="6">
        <f t="shared" si="45"/>
        <v>0</v>
      </c>
      <c r="M83" s="6">
        <f t="shared" si="46"/>
        <v>0</v>
      </c>
      <c r="N83" s="7"/>
      <c r="O83" s="7"/>
      <c r="P83" s="7"/>
      <c r="Q83" s="7"/>
      <c r="R83" s="7"/>
      <c r="S83" s="7"/>
      <c r="T83" s="7"/>
      <c r="U83" s="7"/>
      <c r="V83" s="38"/>
    </row>
    <row r="84" spans="1:22" s="1" customFormat="1" x14ac:dyDescent="0.25">
      <c r="A84" s="80"/>
      <c r="B84" s="83"/>
      <c r="C84" s="86"/>
      <c r="D84" s="4" t="s">
        <v>23</v>
      </c>
      <c r="E84" s="8">
        <v>1284.08</v>
      </c>
      <c r="F84" s="6">
        <v>1.76</v>
      </c>
      <c r="G84" s="6">
        <v>95</v>
      </c>
      <c r="H84" s="7">
        <v>2259.98</v>
      </c>
      <c r="I84" s="7">
        <v>121987.6</v>
      </c>
      <c r="J84" s="6">
        <f t="shared" si="43"/>
        <v>2259.98</v>
      </c>
      <c r="K84" s="6">
        <f t="shared" si="44"/>
        <v>121987.6</v>
      </c>
      <c r="L84" s="6">
        <f t="shared" si="45"/>
        <v>0</v>
      </c>
      <c r="M84" s="6">
        <f t="shared" si="46"/>
        <v>0</v>
      </c>
      <c r="N84" s="7"/>
      <c r="O84" s="7"/>
      <c r="P84" s="7"/>
      <c r="Q84" s="7"/>
      <c r="R84" s="7"/>
      <c r="S84" s="7"/>
      <c r="T84" s="7"/>
      <c r="U84" s="7"/>
      <c r="V84" s="38"/>
    </row>
    <row r="85" spans="1:22" s="1" customFormat="1" x14ac:dyDescent="0.25">
      <c r="A85" s="80"/>
      <c r="B85" s="83"/>
      <c r="C85" s="86"/>
      <c r="D85" s="4" t="s">
        <v>24</v>
      </c>
      <c r="E85" s="8">
        <v>1367.44</v>
      </c>
      <c r="F85" s="6">
        <v>1.76</v>
      </c>
      <c r="G85" s="6">
        <v>95</v>
      </c>
      <c r="H85" s="7">
        <v>2406.69</v>
      </c>
      <c r="I85" s="7">
        <v>129906.8</v>
      </c>
      <c r="J85" s="6">
        <f t="shared" si="43"/>
        <v>2406.69</v>
      </c>
      <c r="K85" s="6">
        <f t="shared" si="44"/>
        <v>129906.8</v>
      </c>
      <c r="L85" s="6">
        <f t="shared" si="45"/>
        <v>0</v>
      </c>
      <c r="M85" s="6">
        <f t="shared" si="46"/>
        <v>0</v>
      </c>
      <c r="N85" s="7"/>
      <c r="O85" s="7"/>
      <c r="P85" s="7"/>
      <c r="Q85" s="7"/>
      <c r="R85" s="7"/>
      <c r="S85" s="7"/>
      <c r="T85" s="7"/>
      <c r="U85" s="7"/>
      <c r="V85" s="38"/>
    </row>
    <row r="86" spans="1:22" s="1" customFormat="1" x14ac:dyDescent="0.25">
      <c r="A86" s="80"/>
      <c r="B86" s="83"/>
      <c r="C86" s="86"/>
      <c r="D86" s="4" t="s">
        <v>25</v>
      </c>
      <c r="E86" s="8">
        <v>1338.32</v>
      </c>
      <c r="F86" s="6">
        <v>1.76</v>
      </c>
      <c r="G86" s="6">
        <v>95</v>
      </c>
      <c r="H86" s="7">
        <v>2355.44</v>
      </c>
      <c r="I86" s="7">
        <v>127140.4</v>
      </c>
      <c r="J86" s="6">
        <f t="shared" si="43"/>
        <v>2355.44</v>
      </c>
      <c r="K86" s="6">
        <f t="shared" si="44"/>
        <v>127140.4</v>
      </c>
      <c r="L86" s="6">
        <f t="shared" si="45"/>
        <v>0</v>
      </c>
      <c r="M86" s="6">
        <f t="shared" si="46"/>
        <v>0</v>
      </c>
      <c r="N86" s="7"/>
      <c r="O86" s="7"/>
      <c r="P86" s="7"/>
      <c r="Q86" s="7"/>
      <c r="R86" s="7"/>
      <c r="S86" s="7"/>
      <c r="T86" s="7"/>
      <c r="U86" s="7"/>
      <c r="V86" s="38"/>
    </row>
    <row r="87" spans="1:22" s="1" customFormat="1" x14ac:dyDescent="0.25">
      <c r="A87" s="80"/>
      <c r="B87" s="83"/>
      <c r="C87" s="86"/>
      <c r="D87" s="4" t="s">
        <v>26</v>
      </c>
      <c r="E87" s="8">
        <v>1447.48</v>
      </c>
      <c r="F87" s="6">
        <v>1.76</v>
      </c>
      <c r="G87" s="6">
        <v>95</v>
      </c>
      <c r="H87" s="7">
        <v>2547.56</v>
      </c>
      <c r="I87" s="7">
        <v>137510.6</v>
      </c>
      <c r="J87" s="6">
        <f t="shared" si="43"/>
        <v>2547.56</v>
      </c>
      <c r="K87" s="6">
        <f t="shared" si="44"/>
        <v>137510.6</v>
      </c>
      <c r="L87" s="6">
        <f t="shared" si="45"/>
        <v>0</v>
      </c>
      <c r="M87" s="6">
        <f t="shared" si="46"/>
        <v>0</v>
      </c>
      <c r="N87" s="7"/>
      <c r="O87" s="7"/>
      <c r="P87" s="7"/>
      <c r="Q87" s="7"/>
      <c r="R87" s="7"/>
      <c r="S87" s="7"/>
      <c r="T87" s="7"/>
      <c r="U87" s="7"/>
      <c r="V87" s="38"/>
    </row>
    <row r="88" spans="1:22" s="1" customFormat="1" x14ac:dyDescent="0.25">
      <c r="A88" s="80"/>
      <c r="B88" s="83"/>
      <c r="C88" s="86"/>
      <c r="D88" s="4" t="s">
        <v>27</v>
      </c>
      <c r="E88" s="8">
        <v>1410.86</v>
      </c>
      <c r="F88" s="6">
        <v>1.76</v>
      </c>
      <c r="G88" s="6">
        <v>95</v>
      </c>
      <c r="H88" s="7">
        <v>2483.11</v>
      </c>
      <c r="I88" s="7">
        <v>134031.70000000001</v>
      </c>
      <c r="J88" s="6">
        <f t="shared" si="43"/>
        <v>2483.11</v>
      </c>
      <c r="K88" s="6">
        <f t="shared" si="44"/>
        <v>134031.70000000001</v>
      </c>
      <c r="L88" s="6">
        <f t="shared" si="45"/>
        <v>0</v>
      </c>
      <c r="M88" s="6">
        <f t="shared" si="46"/>
        <v>0</v>
      </c>
      <c r="N88" s="7"/>
      <c r="O88" s="7"/>
      <c r="P88" s="7"/>
      <c r="Q88" s="7"/>
      <c r="R88" s="7"/>
      <c r="S88" s="7"/>
      <c r="T88" s="7"/>
      <c r="U88" s="7"/>
      <c r="V88" s="38"/>
    </row>
    <row r="89" spans="1:22" s="1" customFormat="1" x14ac:dyDescent="0.25">
      <c r="A89" s="80"/>
      <c r="B89" s="83"/>
      <c r="C89" s="86"/>
      <c r="D89" s="4" t="s">
        <v>28</v>
      </c>
      <c r="E89" s="8">
        <v>1292.08</v>
      </c>
      <c r="F89" s="6">
        <v>1.76</v>
      </c>
      <c r="G89" s="6">
        <v>95</v>
      </c>
      <c r="H89" s="7">
        <v>2274.06</v>
      </c>
      <c r="I89" s="7">
        <v>122747.6</v>
      </c>
      <c r="J89" s="6">
        <f t="shared" si="43"/>
        <v>2274.06</v>
      </c>
      <c r="K89" s="6">
        <f t="shared" si="44"/>
        <v>122747.6</v>
      </c>
      <c r="L89" s="6">
        <f t="shared" si="45"/>
        <v>0</v>
      </c>
      <c r="M89" s="6">
        <f t="shared" si="46"/>
        <v>0</v>
      </c>
      <c r="N89" s="7"/>
      <c r="O89" s="7"/>
      <c r="P89" s="7"/>
      <c r="Q89" s="7"/>
      <c r="R89" s="7"/>
      <c r="S89" s="7"/>
      <c r="T89" s="7"/>
      <c r="U89" s="7"/>
      <c r="V89" s="38"/>
    </row>
    <row r="90" spans="1:22" s="1" customFormat="1" x14ac:dyDescent="0.25">
      <c r="A90" s="80"/>
      <c r="B90" s="83"/>
      <c r="C90" s="86"/>
      <c r="D90" s="4" t="s">
        <v>29</v>
      </c>
      <c r="E90" s="8">
        <v>1304.22</v>
      </c>
      <c r="F90" s="6">
        <v>1.76</v>
      </c>
      <c r="G90" s="6">
        <v>95</v>
      </c>
      <c r="H90" s="7">
        <v>2295.4299999999998</v>
      </c>
      <c r="I90" s="7">
        <v>123900.9</v>
      </c>
      <c r="J90" s="6">
        <f t="shared" si="43"/>
        <v>2295.4299999999998</v>
      </c>
      <c r="K90" s="6">
        <f t="shared" si="44"/>
        <v>123900.9</v>
      </c>
      <c r="L90" s="6">
        <f t="shared" si="45"/>
        <v>0</v>
      </c>
      <c r="M90" s="6">
        <f t="shared" si="46"/>
        <v>0</v>
      </c>
      <c r="N90" s="7"/>
      <c r="O90" s="7"/>
      <c r="P90" s="7"/>
      <c r="Q90" s="7"/>
      <c r="R90" s="7"/>
      <c r="S90" s="7"/>
      <c r="T90" s="7"/>
      <c r="U90" s="7"/>
      <c r="V90" s="38"/>
    </row>
    <row r="91" spans="1:22" s="1" customFormat="1" x14ac:dyDescent="0.25">
      <c r="A91" s="80"/>
      <c r="B91" s="83"/>
      <c r="C91" s="87"/>
      <c r="D91" s="4" t="s">
        <v>30</v>
      </c>
      <c r="E91" s="8">
        <v>1179.5999999999999</v>
      </c>
      <c r="F91" s="6">
        <v>1.76</v>
      </c>
      <c r="G91" s="6">
        <v>95</v>
      </c>
      <c r="H91" s="7">
        <v>2076.1</v>
      </c>
      <c r="I91" s="7">
        <v>112062</v>
      </c>
      <c r="J91" s="6">
        <f t="shared" si="43"/>
        <v>2076.1</v>
      </c>
      <c r="K91" s="6">
        <f t="shared" si="44"/>
        <v>112062</v>
      </c>
      <c r="L91" s="6">
        <f t="shared" si="45"/>
        <v>0</v>
      </c>
      <c r="M91" s="6">
        <f t="shared" si="46"/>
        <v>0</v>
      </c>
      <c r="N91" s="7"/>
      <c r="O91" s="7"/>
      <c r="P91" s="7"/>
      <c r="Q91" s="7"/>
      <c r="R91" s="7"/>
      <c r="S91" s="7"/>
      <c r="T91" s="7"/>
      <c r="U91" s="7"/>
      <c r="V91" s="38"/>
    </row>
    <row r="92" spans="1:22" s="13" customFormat="1" x14ac:dyDescent="0.25">
      <c r="A92" s="80"/>
      <c r="B92" s="83"/>
      <c r="C92" s="18" t="s">
        <v>32</v>
      </c>
      <c r="D92" s="10" t="s">
        <v>74</v>
      </c>
      <c r="E92" s="11">
        <f>SUM(E80:E91)</f>
        <v>15253.22</v>
      </c>
      <c r="F92" s="10"/>
      <c r="G92" s="10"/>
      <c r="H92" s="12">
        <f>SUM(H80:H91)</f>
        <v>26845.660000000003</v>
      </c>
      <c r="I92" s="12">
        <f>SUM(I80:I91)</f>
        <v>1440469.8</v>
      </c>
      <c r="J92" s="12">
        <f>SUM(J80:J91)</f>
        <v>26845.660000000003</v>
      </c>
      <c r="K92" s="12">
        <f t="shared" ref="K92:U92" si="47">SUM(K80:K91)</f>
        <v>1440469.8</v>
      </c>
      <c r="L92" s="12">
        <f t="shared" si="47"/>
        <v>0</v>
      </c>
      <c r="M92" s="12">
        <f t="shared" si="47"/>
        <v>0</v>
      </c>
      <c r="N92" s="12">
        <f t="shared" si="47"/>
        <v>0</v>
      </c>
      <c r="O92" s="12">
        <f t="shared" si="47"/>
        <v>0</v>
      </c>
      <c r="P92" s="12">
        <f t="shared" si="47"/>
        <v>0</v>
      </c>
      <c r="Q92" s="12">
        <f t="shared" si="47"/>
        <v>0</v>
      </c>
      <c r="R92" s="12">
        <f t="shared" si="47"/>
        <v>0</v>
      </c>
      <c r="S92" s="12">
        <f t="shared" si="47"/>
        <v>0</v>
      </c>
      <c r="T92" s="12">
        <f t="shared" si="47"/>
        <v>0</v>
      </c>
      <c r="U92" s="12">
        <f t="shared" si="47"/>
        <v>0</v>
      </c>
      <c r="V92" s="39"/>
    </row>
    <row r="93" spans="1:22" ht="14.45" customHeight="1" thickBot="1" x14ac:dyDescent="0.3">
      <c r="A93" s="81"/>
      <c r="B93" s="84"/>
      <c r="C93" s="22" t="s">
        <v>31</v>
      </c>
      <c r="D93" s="67">
        <v>44926</v>
      </c>
      <c r="E93" s="23"/>
      <c r="F93" s="22"/>
      <c r="G93" s="22"/>
      <c r="H93" s="76">
        <v>505366.7</v>
      </c>
      <c r="I93" s="76">
        <v>7803310.2300000004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27"/>
    </row>
    <row r="94" spans="1:22" ht="14.45" customHeight="1" x14ac:dyDescent="0.25">
      <c r="A94" s="79">
        <v>7</v>
      </c>
      <c r="B94" s="82" t="s">
        <v>40</v>
      </c>
      <c r="C94" s="34"/>
      <c r="D94" s="34"/>
      <c r="E94" s="35"/>
      <c r="F94" s="45"/>
      <c r="G94" s="45"/>
      <c r="H94" s="36"/>
      <c r="I94" s="36"/>
      <c r="J94" s="44"/>
      <c r="K94" s="44"/>
      <c r="L94" s="44"/>
      <c r="M94" s="44"/>
      <c r="N94" s="36"/>
      <c r="O94" s="36"/>
      <c r="P94" s="36"/>
      <c r="Q94" s="36"/>
      <c r="R94" s="36"/>
      <c r="S94" s="36"/>
      <c r="T94" s="36"/>
      <c r="U94" s="36"/>
      <c r="V94" s="37" t="s">
        <v>81</v>
      </c>
    </row>
    <row r="95" spans="1:22" s="1" customFormat="1" ht="14.45" customHeight="1" x14ac:dyDescent="0.25">
      <c r="A95" s="80"/>
      <c r="B95" s="83"/>
      <c r="C95" s="85" t="s">
        <v>43</v>
      </c>
      <c r="D95" s="4" t="s">
        <v>19</v>
      </c>
      <c r="E95" s="8">
        <v>68.3</v>
      </c>
      <c r="F95" s="6">
        <v>1.76</v>
      </c>
      <c r="G95" s="6">
        <v>95</v>
      </c>
      <c r="H95" s="7">
        <v>120.208</v>
      </c>
      <c r="I95" s="7">
        <v>6488.5</v>
      </c>
      <c r="J95" s="6">
        <f>ROUND((E95*F95),2)</f>
        <v>120.21</v>
      </c>
      <c r="K95" s="6">
        <f>ROUND((E95*G95),2)</f>
        <v>6488.5</v>
      </c>
      <c r="L95" s="6">
        <f>J95-H95</f>
        <v>1.9999999999953388E-3</v>
      </c>
      <c r="M95" s="6">
        <f>K95-I95</f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38"/>
    </row>
    <row r="96" spans="1:22" s="1" customFormat="1" x14ac:dyDescent="0.25">
      <c r="A96" s="80"/>
      <c r="B96" s="83"/>
      <c r="C96" s="86"/>
      <c r="D96" s="4" t="s">
        <v>20</v>
      </c>
      <c r="E96" s="8">
        <v>72.36</v>
      </c>
      <c r="F96" s="6">
        <v>1.76</v>
      </c>
      <c r="G96" s="6">
        <v>95</v>
      </c>
      <c r="H96" s="7">
        <v>127.34</v>
      </c>
      <c r="I96" s="7">
        <v>6874.2</v>
      </c>
      <c r="J96" s="6">
        <f t="shared" ref="J96:J106" si="48">ROUND((E96*F96),2)</f>
        <v>127.35</v>
      </c>
      <c r="K96" s="6">
        <f t="shared" ref="K96:K106" si="49">ROUND((E96*G96),2)</f>
        <v>6874.2</v>
      </c>
      <c r="L96" s="6">
        <v>0</v>
      </c>
      <c r="M96" s="6">
        <f t="shared" ref="M96:M106" si="50">K96-I96</f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38"/>
    </row>
    <row r="97" spans="1:22" s="1" customFormat="1" x14ac:dyDescent="0.25">
      <c r="A97" s="80"/>
      <c r="B97" s="83"/>
      <c r="C97" s="86"/>
      <c r="D97" s="4" t="s">
        <v>21</v>
      </c>
      <c r="E97" s="8">
        <v>78.92</v>
      </c>
      <c r="F97" s="6">
        <v>1.76</v>
      </c>
      <c r="G97" s="6">
        <v>95</v>
      </c>
      <c r="H97" s="7">
        <v>138.9</v>
      </c>
      <c r="I97" s="7">
        <v>7497.4</v>
      </c>
      <c r="J97" s="6">
        <f t="shared" si="48"/>
        <v>138.9</v>
      </c>
      <c r="K97" s="6">
        <f t="shared" si="49"/>
        <v>7497.4</v>
      </c>
      <c r="L97" s="6">
        <f t="shared" ref="L97:L106" si="51">J97-H97</f>
        <v>0</v>
      </c>
      <c r="M97" s="6">
        <f t="shared" si="50"/>
        <v>0</v>
      </c>
      <c r="N97" s="7"/>
      <c r="O97" s="7"/>
      <c r="P97" s="7"/>
      <c r="Q97" s="7"/>
      <c r="R97" s="7"/>
      <c r="S97" s="7"/>
      <c r="T97" s="7"/>
      <c r="U97" s="7"/>
      <c r="V97" s="38"/>
    </row>
    <row r="98" spans="1:22" s="1" customFormat="1" x14ac:dyDescent="0.25">
      <c r="A98" s="80"/>
      <c r="B98" s="83"/>
      <c r="C98" s="86"/>
      <c r="D98" s="4" t="s">
        <v>22</v>
      </c>
      <c r="E98" s="8">
        <v>96.66</v>
      </c>
      <c r="F98" s="6">
        <v>1.76</v>
      </c>
      <c r="G98" s="6">
        <v>95</v>
      </c>
      <c r="H98" s="7">
        <v>170.12</v>
      </c>
      <c r="I98" s="7">
        <v>9182.7000000000007</v>
      </c>
      <c r="J98" s="6">
        <f t="shared" si="48"/>
        <v>170.12</v>
      </c>
      <c r="K98" s="6">
        <f t="shared" si="49"/>
        <v>9182.7000000000007</v>
      </c>
      <c r="L98" s="6">
        <f t="shared" si="51"/>
        <v>0</v>
      </c>
      <c r="M98" s="6">
        <f t="shared" si="50"/>
        <v>0</v>
      </c>
      <c r="N98" s="7"/>
      <c r="O98" s="7"/>
      <c r="P98" s="7"/>
      <c r="Q98" s="7"/>
      <c r="R98" s="7"/>
      <c r="S98" s="7"/>
      <c r="T98" s="7"/>
      <c r="U98" s="7"/>
      <c r="V98" s="38"/>
    </row>
    <row r="99" spans="1:22" s="1" customFormat="1" x14ac:dyDescent="0.25">
      <c r="A99" s="80"/>
      <c r="B99" s="83"/>
      <c r="C99" s="86"/>
      <c r="D99" s="4" t="s">
        <v>23</v>
      </c>
      <c r="E99" s="8">
        <v>102.96</v>
      </c>
      <c r="F99" s="6">
        <v>1.76</v>
      </c>
      <c r="G99" s="6">
        <v>95</v>
      </c>
      <c r="H99" s="7">
        <v>181.21</v>
      </c>
      <c r="I99" s="7">
        <v>9781.2000000000007</v>
      </c>
      <c r="J99" s="6">
        <f t="shared" si="48"/>
        <v>181.21</v>
      </c>
      <c r="K99" s="6">
        <f t="shared" si="49"/>
        <v>9781.2000000000007</v>
      </c>
      <c r="L99" s="6">
        <f t="shared" si="51"/>
        <v>0</v>
      </c>
      <c r="M99" s="6">
        <f t="shared" si="50"/>
        <v>0</v>
      </c>
      <c r="N99" s="7"/>
      <c r="O99" s="7"/>
      <c r="P99" s="7"/>
      <c r="Q99" s="7"/>
      <c r="R99" s="7"/>
      <c r="S99" s="7"/>
      <c r="T99" s="7"/>
      <c r="U99" s="7"/>
      <c r="V99" s="38"/>
    </row>
    <row r="100" spans="1:22" s="1" customFormat="1" x14ac:dyDescent="0.25">
      <c r="A100" s="80"/>
      <c r="B100" s="83"/>
      <c r="C100" s="86"/>
      <c r="D100" s="4" t="s">
        <v>24</v>
      </c>
      <c r="E100" s="8">
        <v>92.44</v>
      </c>
      <c r="F100" s="6">
        <v>1.76</v>
      </c>
      <c r="G100" s="6">
        <v>95</v>
      </c>
      <c r="H100" s="7">
        <v>162.69</v>
      </c>
      <c r="I100" s="7">
        <v>8781.7999999999993</v>
      </c>
      <c r="J100" s="6">
        <f t="shared" si="48"/>
        <v>162.69</v>
      </c>
      <c r="K100" s="6">
        <f t="shared" si="49"/>
        <v>8781.7999999999993</v>
      </c>
      <c r="L100" s="6">
        <f t="shared" si="51"/>
        <v>0</v>
      </c>
      <c r="M100" s="6">
        <f t="shared" si="50"/>
        <v>0</v>
      </c>
      <c r="N100" s="7"/>
      <c r="O100" s="7"/>
      <c r="P100" s="7"/>
      <c r="Q100" s="7"/>
      <c r="R100" s="7"/>
      <c r="S100" s="7"/>
      <c r="T100" s="7"/>
      <c r="U100" s="7"/>
      <c r="V100" s="38"/>
    </row>
    <row r="101" spans="1:22" s="1" customFormat="1" x14ac:dyDescent="0.25">
      <c r="A101" s="80"/>
      <c r="B101" s="83"/>
      <c r="C101" s="86"/>
      <c r="D101" s="4" t="s">
        <v>25</v>
      </c>
      <c r="E101" s="8">
        <v>100.24</v>
      </c>
      <c r="F101" s="6">
        <v>1.76</v>
      </c>
      <c r="G101" s="6">
        <v>95</v>
      </c>
      <c r="H101" s="7">
        <v>176.42</v>
      </c>
      <c r="I101" s="7">
        <v>9522.7999999999993</v>
      </c>
      <c r="J101" s="6">
        <f t="shared" si="48"/>
        <v>176.42</v>
      </c>
      <c r="K101" s="6">
        <f t="shared" si="49"/>
        <v>9522.7999999999993</v>
      </c>
      <c r="L101" s="6">
        <f t="shared" si="51"/>
        <v>0</v>
      </c>
      <c r="M101" s="6">
        <f t="shared" si="50"/>
        <v>0</v>
      </c>
      <c r="N101" s="7"/>
      <c r="O101" s="7"/>
      <c r="P101" s="7"/>
      <c r="Q101" s="7"/>
      <c r="R101" s="7"/>
      <c r="S101" s="7"/>
      <c r="T101" s="7"/>
      <c r="U101" s="7"/>
      <c r="V101" s="38"/>
    </row>
    <row r="102" spans="1:22" s="1" customFormat="1" x14ac:dyDescent="0.25">
      <c r="A102" s="80"/>
      <c r="B102" s="83"/>
      <c r="C102" s="86"/>
      <c r="D102" s="4" t="s">
        <v>26</v>
      </c>
      <c r="E102" s="8">
        <v>118.64</v>
      </c>
      <c r="F102" s="6">
        <v>1.76</v>
      </c>
      <c r="G102" s="6">
        <v>95</v>
      </c>
      <c r="H102" s="7">
        <v>208.81</v>
      </c>
      <c r="I102" s="7">
        <v>11270.8</v>
      </c>
      <c r="J102" s="6">
        <f t="shared" si="48"/>
        <v>208.81</v>
      </c>
      <c r="K102" s="6">
        <f t="shared" si="49"/>
        <v>11270.8</v>
      </c>
      <c r="L102" s="6">
        <f t="shared" si="51"/>
        <v>0</v>
      </c>
      <c r="M102" s="6">
        <f t="shared" si="50"/>
        <v>0</v>
      </c>
      <c r="N102" s="7"/>
      <c r="O102" s="7"/>
      <c r="P102" s="7"/>
      <c r="Q102" s="7"/>
      <c r="R102" s="7"/>
      <c r="S102" s="7"/>
      <c r="T102" s="7"/>
      <c r="U102" s="7"/>
      <c r="V102" s="38"/>
    </row>
    <row r="103" spans="1:22" s="1" customFormat="1" x14ac:dyDescent="0.25">
      <c r="A103" s="80"/>
      <c r="B103" s="83"/>
      <c r="C103" s="86"/>
      <c r="D103" s="4" t="s">
        <v>27</v>
      </c>
      <c r="E103" s="8">
        <v>101.9</v>
      </c>
      <c r="F103" s="6">
        <v>1.76</v>
      </c>
      <c r="G103" s="6">
        <v>95</v>
      </c>
      <c r="H103" s="7">
        <v>179.34</v>
      </c>
      <c r="I103" s="7">
        <v>9680.5</v>
      </c>
      <c r="J103" s="6">
        <f t="shared" si="48"/>
        <v>179.34</v>
      </c>
      <c r="K103" s="6">
        <f t="shared" si="49"/>
        <v>9680.5</v>
      </c>
      <c r="L103" s="6">
        <f t="shared" si="51"/>
        <v>0</v>
      </c>
      <c r="M103" s="6">
        <f t="shared" si="50"/>
        <v>0</v>
      </c>
      <c r="N103" s="7"/>
      <c r="O103" s="7"/>
      <c r="P103" s="7"/>
      <c r="Q103" s="7"/>
      <c r="R103" s="7"/>
      <c r="S103" s="7"/>
      <c r="T103" s="7"/>
      <c r="U103" s="7"/>
      <c r="V103" s="38"/>
    </row>
    <row r="104" spans="1:22" s="1" customFormat="1" x14ac:dyDescent="0.25">
      <c r="A104" s="80"/>
      <c r="B104" s="83"/>
      <c r="C104" s="86"/>
      <c r="D104" s="4" t="s">
        <v>28</v>
      </c>
      <c r="E104" s="8">
        <v>92.32</v>
      </c>
      <c r="F104" s="6">
        <v>1.76</v>
      </c>
      <c r="G104" s="6">
        <v>95</v>
      </c>
      <c r="H104" s="7">
        <v>162.47999999999999</v>
      </c>
      <c r="I104" s="7">
        <v>8770.4</v>
      </c>
      <c r="J104" s="6">
        <f t="shared" si="48"/>
        <v>162.47999999999999</v>
      </c>
      <c r="K104" s="6">
        <f t="shared" si="49"/>
        <v>8770.4</v>
      </c>
      <c r="L104" s="6">
        <f t="shared" si="51"/>
        <v>0</v>
      </c>
      <c r="M104" s="6">
        <f t="shared" si="50"/>
        <v>0</v>
      </c>
      <c r="N104" s="7"/>
      <c r="O104" s="7"/>
      <c r="P104" s="7"/>
      <c r="Q104" s="7"/>
      <c r="R104" s="7"/>
      <c r="S104" s="7"/>
      <c r="T104" s="7"/>
      <c r="U104" s="7"/>
      <c r="V104" s="38"/>
    </row>
    <row r="105" spans="1:22" s="1" customFormat="1" x14ac:dyDescent="0.25">
      <c r="A105" s="80"/>
      <c r="B105" s="83"/>
      <c r="C105" s="86"/>
      <c r="D105" s="4" t="s">
        <v>29</v>
      </c>
      <c r="E105" s="8">
        <v>85.06</v>
      </c>
      <c r="F105" s="6">
        <v>1.76</v>
      </c>
      <c r="G105" s="6">
        <v>95</v>
      </c>
      <c r="H105" s="7">
        <v>149.71</v>
      </c>
      <c r="I105" s="7">
        <v>8080.7</v>
      </c>
      <c r="J105" s="6">
        <f t="shared" si="48"/>
        <v>149.71</v>
      </c>
      <c r="K105" s="6">
        <f t="shared" si="49"/>
        <v>8080.7</v>
      </c>
      <c r="L105" s="6">
        <f t="shared" si="51"/>
        <v>0</v>
      </c>
      <c r="M105" s="6">
        <f t="shared" si="50"/>
        <v>0</v>
      </c>
      <c r="N105" s="7"/>
      <c r="O105" s="7"/>
      <c r="P105" s="7"/>
      <c r="Q105" s="7"/>
      <c r="R105" s="7"/>
      <c r="S105" s="7"/>
      <c r="T105" s="7"/>
      <c r="U105" s="7"/>
      <c r="V105" s="38"/>
    </row>
    <row r="106" spans="1:22" s="1" customFormat="1" x14ac:dyDescent="0.25">
      <c r="A106" s="80"/>
      <c r="B106" s="83"/>
      <c r="C106" s="87"/>
      <c r="D106" s="4" t="s">
        <v>30</v>
      </c>
      <c r="E106" s="8">
        <v>62.6</v>
      </c>
      <c r="F106" s="6">
        <v>1.76</v>
      </c>
      <c r="G106" s="6">
        <v>95</v>
      </c>
      <c r="H106" s="7">
        <v>110.18</v>
      </c>
      <c r="I106" s="7">
        <v>5947</v>
      </c>
      <c r="J106" s="6">
        <f t="shared" si="48"/>
        <v>110.18</v>
      </c>
      <c r="K106" s="6">
        <f t="shared" si="49"/>
        <v>5947</v>
      </c>
      <c r="L106" s="6">
        <f t="shared" si="51"/>
        <v>0</v>
      </c>
      <c r="M106" s="6">
        <f t="shared" si="50"/>
        <v>0</v>
      </c>
      <c r="N106" s="7"/>
      <c r="O106" s="7"/>
      <c r="P106" s="7"/>
      <c r="Q106" s="7"/>
      <c r="R106" s="7"/>
      <c r="S106" s="7"/>
      <c r="T106" s="7"/>
      <c r="U106" s="7"/>
      <c r="V106" s="38"/>
    </row>
    <row r="107" spans="1:22" s="13" customFormat="1" x14ac:dyDescent="0.25">
      <c r="A107" s="80"/>
      <c r="B107" s="83"/>
      <c r="C107" s="18" t="s">
        <v>32</v>
      </c>
      <c r="D107" s="10" t="s">
        <v>74</v>
      </c>
      <c r="E107" s="11">
        <f>SUM(E95:E106)</f>
        <v>1072.3999999999999</v>
      </c>
      <c r="F107" s="10"/>
      <c r="G107" s="10"/>
      <c r="H107" s="12">
        <f>SUM(H95:H106)</f>
        <v>1887.4080000000001</v>
      </c>
      <c r="I107" s="12">
        <f t="shared" ref="I107:U107" si="52">SUM(I95:I106)</f>
        <v>101878</v>
      </c>
      <c r="J107" s="12">
        <f t="shared" si="52"/>
        <v>1887.42</v>
      </c>
      <c r="K107" s="12">
        <f t="shared" si="52"/>
        <v>101878</v>
      </c>
      <c r="L107" s="12">
        <f t="shared" si="52"/>
        <v>1.9999999999953388E-3</v>
      </c>
      <c r="M107" s="12">
        <f t="shared" si="52"/>
        <v>0</v>
      </c>
      <c r="N107" s="12">
        <f t="shared" si="52"/>
        <v>0</v>
      </c>
      <c r="O107" s="12">
        <f t="shared" si="52"/>
        <v>0</v>
      </c>
      <c r="P107" s="12">
        <f t="shared" si="52"/>
        <v>0</v>
      </c>
      <c r="Q107" s="12">
        <f t="shared" si="52"/>
        <v>0</v>
      </c>
      <c r="R107" s="12">
        <f t="shared" si="52"/>
        <v>0</v>
      </c>
      <c r="S107" s="12">
        <f t="shared" si="52"/>
        <v>0</v>
      </c>
      <c r="T107" s="12">
        <f t="shared" si="52"/>
        <v>0</v>
      </c>
      <c r="U107" s="12">
        <f t="shared" si="52"/>
        <v>0</v>
      </c>
      <c r="V107" s="39"/>
    </row>
    <row r="108" spans="1:22" ht="14.45" customHeight="1" thickBot="1" x14ac:dyDescent="0.3">
      <c r="A108" s="81"/>
      <c r="B108" s="84"/>
      <c r="C108" s="22" t="s">
        <v>31</v>
      </c>
      <c r="D108" s="67">
        <v>44926</v>
      </c>
      <c r="E108" s="23"/>
      <c r="F108" s="22"/>
      <c r="G108" s="22"/>
      <c r="H108" s="76">
        <v>15915.12</v>
      </c>
      <c r="I108" s="76">
        <v>401305.45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27"/>
    </row>
    <row r="109" spans="1:22" ht="14.45" customHeight="1" x14ac:dyDescent="0.25">
      <c r="A109" s="79">
        <v>8</v>
      </c>
      <c r="B109" s="82" t="s">
        <v>40</v>
      </c>
      <c r="C109" s="34"/>
      <c r="D109" s="34"/>
      <c r="E109" s="35"/>
      <c r="F109" s="45"/>
      <c r="G109" s="45"/>
      <c r="H109" s="36"/>
      <c r="I109" s="36"/>
      <c r="J109" s="44"/>
      <c r="K109" s="44"/>
      <c r="L109" s="44"/>
      <c r="M109" s="44"/>
      <c r="N109" s="36"/>
      <c r="O109" s="36"/>
      <c r="P109" s="36"/>
      <c r="Q109" s="36"/>
      <c r="R109" s="36"/>
      <c r="S109" s="36"/>
      <c r="T109" s="36"/>
      <c r="U109" s="36"/>
      <c r="V109" s="37" t="s">
        <v>83</v>
      </c>
    </row>
    <row r="110" spans="1:22" s="1" customFormat="1" ht="14.45" customHeight="1" x14ac:dyDescent="0.25">
      <c r="A110" s="80"/>
      <c r="B110" s="83"/>
      <c r="C110" s="85" t="s">
        <v>44</v>
      </c>
      <c r="D110" s="4" t="s">
        <v>19</v>
      </c>
      <c r="E110" s="8">
        <v>87.92</v>
      </c>
      <c r="F110" s="6">
        <v>1.76</v>
      </c>
      <c r="G110" s="6">
        <v>95</v>
      </c>
      <c r="H110" s="7">
        <v>154.74</v>
      </c>
      <c r="I110" s="7">
        <v>8352.4</v>
      </c>
      <c r="J110" s="6">
        <f>ROUND((E110*F110),2)</f>
        <v>154.74</v>
      </c>
      <c r="K110" s="6">
        <f>ROUND((E110*G110),2)</f>
        <v>8352.4</v>
      </c>
      <c r="L110" s="6">
        <f>J110-H110</f>
        <v>0</v>
      </c>
      <c r="M110" s="6">
        <f>K110-I110</f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38"/>
    </row>
    <row r="111" spans="1:22" s="1" customFormat="1" x14ac:dyDescent="0.25">
      <c r="A111" s="80"/>
      <c r="B111" s="83"/>
      <c r="C111" s="86"/>
      <c r="D111" s="4" t="s">
        <v>20</v>
      </c>
      <c r="E111" s="8">
        <v>85.08</v>
      </c>
      <c r="F111" s="6">
        <v>1.76</v>
      </c>
      <c r="G111" s="6">
        <v>95</v>
      </c>
      <c r="H111" s="7">
        <v>149.74</v>
      </c>
      <c r="I111" s="7">
        <v>8082.6</v>
      </c>
      <c r="J111" s="6">
        <f t="shared" ref="J111:J121" si="53">ROUND((E111*F111),2)</f>
        <v>149.74</v>
      </c>
      <c r="K111" s="6">
        <f t="shared" ref="K111:K121" si="54">ROUND((E111*G111),2)</f>
        <v>8082.6</v>
      </c>
      <c r="L111" s="6">
        <f t="shared" ref="L111:L121" si="55">J111-H111</f>
        <v>0</v>
      </c>
      <c r="M111" s="6">
        <f t="shared" ref="M111:M121" si="56">K111-I111</f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38"/>
    </row>
    <row r="112" spans="1:22" s="1" customFormat="1" x14ac:dyDescent="0.25">
      <c r="A112" s="80"/>
      <c r="B112" s="83"/>
      <c r="C112" s="86"/>
      <c r="D112" s="4" t="s">
        <v>21</v>
      </c>
      <c r="E112" s="8">
        <v>88.04</v>
      </c>
      <c r="F112" s="6">
        <v>1.76</v>
      </c>
      <c r="G112" s="6">
        <v>95</v>
      </c>
      <c r="H112" s="7">
        <v>154.94999999999999</v>
      </c>
      <c r="I112" s="7">
        <v>8363.7999999999993</v>
      </c>
      <c r="J112" s="6">
        <f t="shared" si="53"/>
        <v>154.94999999999999</v>
      </c>
      <c r="K112" s="6">
        <f t="shared" si="54"/>
        <v>8363.7999999999993</v>
      </c>
      <c r="L112" s="6">
        <f t="shared" si="55"/>
        <v>0</v>
      </c>
      <c r="M112" s="6">
        <f t="shared" si="56"/>
        <v>0</v>
      </c>
      <c r="N112" s="7"/>
      <c r="O112" s="7"/>
      <c r="P112" s="7"/>
      <c r="Q112" s="7"/>
      <c r="R112" s="7"/>
      <c r="S112" s="7"/>
      <c r="T112" s="7"/>
      <c r="U112" s="7"/>
      <c r="V112" s="38"/>
    </row>
    <row r="113" spans="1:22" s="1" customFormat="1" x14ac:dyDescent="0.25">
      <c r="A113" s="80"/>
      <c r="B113" s="83"/>
      <c r="C113" s="86"/>
      <c r="D113" s="4" t="s">
        <v>22</v>
      </c>
      <c r="E113" s="8">
        <v>139.72</v>
      </c>
      <c r="F113" s="6">
        <v>1.76</v>
      </c>
      <c r="G113" s="6">
        <v>95</v>
      </c>
      <c r="H113" s="7">
        <v>245.91</v>
      </c>
      <c r="I113" s="7">
        <v>13273.4</v>
      </c>
      <c r="J113" s="6">
        <f t="shared" si="53"/>
        <v>245.91</v>
      </c>
      <c r="K113" s="6">
        <f t="shared" si="54"/>
        <v>13273.4</v>
      </c>
      <c r="L113" s="6">
        <f t="shared" si="55"/>
        <v>0</v>
      </c>
      <c r="M113" s="6">
        <f t="shared" si="56"/>
        <v>0</v>
      </c>
      <c r="N113" s="7"/>
      <c r="O113" s="7"/>
      <c r="P113" s="7"/>
      <c r="Q113" s="7"/>
      <c r="R113" s="7"/>
      <c r="S113" s="7"/>
      <c r="T113" s="7"/>
      <c r="U113" s="7"/>
      <c r="V113" s="38"/>
    </row>
    <row r="114" spans="1:22" s="1" customFormat="1" x14ac:dyDescent="0.25">
      <c r="A114" s="80"/>
      <c r="B114" s="83"/>
      <c r="C114" s="86"/>
      <c r="D114" s="4" t="s">
        <v>23</v>
      </c>
      <c r="E114" s="8">
        <v>133.18</v>
      </c>
      <c r="F114" s="6">
        <v>1.76</v>
      </c>
      <c r="G114" s="6">
        <v>95</v>
      </c>
      <c r="H114" s="7">
        <v>234.4</v>
      </c>
      <c r="I114" s="7">
        <v>12652.1</v>
      </c>
      <c r="J114" s="6">
        <f t="shared" si="53"/>
        <v>234.4</v>
      </c>
      <c r="K114" s="6">
        <f t="shared" si="54"/>
        <v>12652.1</v>
      </c>
      <c r="L114" s="6">
        <f t="shared" si="55"/>
        <v>0</v>
      </c>
      <c r="M114" s="6">
        <f t="shared" si="56"/>
        <v>0</v>
      </c>
      <c r="N114" s="7"/>
      <c r="O114" s="7"/>
      <c r="P114" s="7"/>
      <c r="Q114" s="7"/>
      <c r="R114" s="7"/>
      <c r="S114" s="7"/>
      <c r="T114" s="7"/>
      <c r="U114" s="7"/>
      <c r="V114" s="38"/>
    </row>
    <row r="115" spans="1:22" s="1" customFormat="1" x14ac:dyDescent="0.25">
      <c r="A115" s="80"/>
      <c r="B115" s="83"/>
      <c r="C115" s="86"/>
      <c r="D115" s="4" t="s">
        <v>24</v>
      </c>
      <c r="E115" s="8">
        <v>126.56</v>
      </c>
      <c r="F115" s="6">
        <v>1.76</v>
      </c>
      <c r="G115" s="6">
        <v>95</v>
      </c>
      <c r="H115" s="7">
        <v>222.75</v>
      </c>
      <c r="I115" s="7">
        <v>12023.2</v>
      </c>
      <c r="J115" s="6">
        <f t="shared" si="53"/>
        <v>222.75</v>
      </c>
      <c r="K115" s="6">
        <f t="shared" si="54"/>
        <v>12023.2</v>
      </c>
      <c r="L115" s="6">
        <f t="shared" si="55"/>
        <v>0</v>
      </c>
      <c r="M115" s="6">
        <f t="shared" si="56"/>
        <v>0</v>
      </c>
      <c r="N115" s="7"/>
      <c r="O115" s="7"/>
      <c r="P115" s="7"/>
      <c r="Q115" s="7"/>
      <c r="R115" s="7"/>
      <c r="S115" s="7"/>
      <c r="T115" s="7"/>
      <c r="U115" s="7"/>
      <c r="V115" s="38"/>
    </row>
    <row r="116" spans="1:22" s="1" customFormat="1" x14ac:dyDescent="0.25">
      <c r="A116" s="80"/>
      <c r="B116" s="83"/>
      <c r="C116" s="86"/>
      <c r="D116" s="4" t="s">
        <v>25</v>
      </c>
      <c r="E116" s="8">
        <v>123.48</v>
      </c>
      <c r="F116" s="6">
        <v>1.76</v>
      </c>
      <c r="G116" s="6">
        <v>95</v>
      </c>
      <c r="H116" s="7">
        <v>217.32</v>
      </c>
      <c r="I116" s="7">
        <v>11730.6</v>
      </c>
      <c r="J116" s="6">
        <f t="shared" si="53"/>
        <v>217.32</v>
      </c>
      <c r="K116" s="6">
        <f t="shared" si="54"/>
        <v>11730.6</v>
      </c>
      <c r="L116" s="6">
        <f t="shared" si="55"/>
        <v>0</v>
      </c>
      <c r="M116" s="6">
        <f t="shared" si="56"/>
        <v>0</v>
      </c>
      <c r="N116" s="7"/>
      <c r="O116" s="7"/>
      <c r="P116" s="7"/>
      <c r="Q116" s="7"/>
      <c r="R116" s="7"/>
      <c r="S116" s="7"/>
      <c r="T116" s="7"/>
      <c r="U116" s="7"/>
      <c r="V116" s="38"/>
    </row>
    <row r="117" spans="1:22" s="1" customFormat="1" x14ac:dyDescent="0.25">
      <c r="A117" s="80"/>
      <c r="B117" s="83"/>
      <c r="C117" s="86"/>
      <c r="D117" s="4" t="s">
        <v>26</v>
      </c>
      <c r="E117" s="8">
        <v>157.58000000000001</v>
      </c>
      <c r="F117" s="6">
        <v>1.76</v>
      </c>
      <c r="G117" s="6">
        <v>95</v>
      </c>
      <c r="H117" s="7">
        <v>277.33999999999997</v>
      </c>
      <c r="I117" s="7">
        <v>14970.1</v>
      </c>
      <c r="J117" s="6">
        <v>277.33999999999997</v>
      </c>
      <c r="K117" s="6">
        <f t="shared" si="54"/>
        <v>14970.1</v>
      </c>
      <c r="L117" s="6">
        <f t="shared" si="55"/>
        <v>0</v>
      </c>
      <c r="M117" s="6">
        <f t="shared" si="56"/>
        <v>0</v>
      </c>
      <c r="N117" s="7"/>
      <c r="O117" s="7"/>
      <c r="P117" s="7"/>
      <c r="Q117" s="7"/>
      <c r="R117" s="7"/>
      <c r="S117" s="7"/>
      <c r="T117" s="7"/>
      <c r="U117" s="7"/>
      <c r="V117" s="38"/>
    </row>
    <row r="118" spans="1:22" s="1" customFormat="1" x14ac:dyDescent="0.25">
      <c r="A118" s="80"/>
      <c r="B118" s="83"/>
      <c r="C118" s="86"/>
      <c r="D118" s="4" t="s">
        <v>27</v>
      </c>
      <c r="E118" s="8">
        <v>151.74</v>
      </c>
      <c r="F118" s="6">
        <v>1.76</v>
      </c>
      <c r="G118" s="6">
        <v>95</v>
      </c>
      <c r="H118" s="7">
        <v>267.06</v>
      </c>
      <c r="I118" s="7">
        <v>14415.3</v>
      </c>
      <c r="J118" s="6">
        <f t="shared" si="53"/>
        <v>267.06</v>
      </c>
      <c r="K118" s="6">
        <f t="shared" si="54"/>
        <v>14415.3</v>
      </c>
      <c r="L118" s="6">
        <f t="shared" si="55"/>
        <v>0</v>
      </c>
      <c r="M118" s="6">
        <f t="shared" si="56"/>
        <v>0</v>
      </c>
      <c r="N118" s="7"/>
      <c r="O118" s="7"/>
      <c r="P118" s="7"/>
      <c r="Q118" s="7"/>
      <c r="R118" s="7"/>
      <c r="S118" s="7"/>
      <c r="T118" s="7"/>
      <c r="U118" s="7"/>
      <c r="V118" s="38"/>
    </row>
    <row r="119" spans="1:22" s="1" customFormat="1" x14ac:dyDescent="0.25">
      <c r="A119" s="80"/>
      <c r="B119" s="83"/>
      <c r="C119" s="86"/>
      <c r="D119" s="4" t="s">
        <v>28</v>
      </c>
      <c r="E119" s="8">
        <v>119.32</v>
      </c>
      <c r="F119" s="6">
        <v>1.76</v>
      </c>
      <c r="G119" s="6">
        <v>95</v>
      </c>
      <c r="H119" s="7">
        <v>210</v>
      </c>
      <c r="I119" s="7">
        <v>11335.4</v>
      </c>
      <c r="J119" s="6">
        <f t="shared" si="53"/>
        <v>210</v>
      </c>
      <c r="K119" s="6">
        <f t="shared" si="54"/>
        <v>11335.4</v>
      </c>
      <c r="L119" s="6">
        <f t="shared" si="55"/>
        <v>0</v>
      </c>
      <c r="M119" s="6">
        <f t="shared" si="56"/>
        <v>0</v>
      </c>
      <c r="N119" s="7"/>
      <c r="O119" s="7"/>
      <c r="P119" s="7"/>
      <c r="Q119" s="7"/>
      <c r="R119" s="7"/>
      <c r="S119" s="7"/>
      <c r="T119" s="7"/>
      <c r="U119" s="7"/>
      <c r="V119" s="38"/>
    </row>
    <row r="120" spans="1:22" s="1" customFormat="1" x14ac:dyDescent="0.25">
      <c r="A120" s="80"/>
      <c r="B120" s="83"/>
      <c r="C120" s="86"/>
      <c r="D120" s="4" t="s">
        <v>29</v>
      </c>
      <c r="E120" s="8">
        <v>122.66</v>
      </c>
      <c r="F120" s="6">
        <v>1.76</v>
      </c>
      <c r="G120" s="6">
        <v>95</v>
      </c>
      <c r="H120" s="7">
        <v>215.88</v>
      </c>
      <c r="I120" s="7">
        <v>11652.7</v>
      </c>
      <c r="J120" s="6">
        <f t="shared" si="53"/>
        <v>215.88</v>
      </c>
      <c r="K120" s="6">
        <f t="shared" si="54"/>
        <v>11652.7</v>
      </c>
      <c r="L120" s="6">
        <f t="shared" si="55"/>
        <v>0</v>
      </c>
      <c r="M120" s="6">
        <f t="shared" si="56"/>
        <v>0</v>
      </c>
      <c r="N120" s="7"/>
      <c r="O120" s="7"/>
      <c r="P120" s="7"/>
      <c r="Q120" s="7"/>
      <c r="R120" s="7"/>
      <c r="S120" s="7"/>
      <c r="T120" s="7"/>
      <c r="U120" s="7"/>
      <c r="V120" s="38"/>
    </row>
    <row r="121" spans="1:22" s="1" customFormat="1" x14ac:dyDescent="0.25">
      <c r="A121" s="80"/>
      <c r="B121" s="83"/>
      <c r="C121" s="87"/>
      <c r="D121" s="4" t="s">
        <v>30</v>
      </c>
      <c r="E121" s="8">
        <v>97.08</v>
      </c>
      <c r="F121" s="6">
        <v>1.76</v>
      </c>
      <c r="G121" s="6">
        <v>95</v>
      </c>
      <c r="H121" s="7">
        <v>170.86</v>
      </c>
      <c r="I121" s="7">
        <v>9222.6</v>
      </c>
      <c r="J121" s="6">
        <f t="shared" si="53"/>
        <v>170.86</v>
      </c>
      <c r="K121" s="6">
        <f t="shared" si="54"/>
        <v>9222.6</v>
      </c>
      <c r="L121" s="6">
        <f t="shared" si="55"/>
        <v>0</v>
      </c>
      <c r="M121" s="6">
        <f t="shared" si="56"/>
        <v>0</v>
      </c>
      <c r="N121" s="7"/>
      <c r="O121" s="7"/>
      <c r="P121" s="7"/>
      <c r="Q121" s="7"/>
      <c r="R121" s="7"/>
      <c r="S121" s="7"/>
      <c r="T121" s="7"/>
      <c r="U121" s="7"/>
      <c r="V121" s="38"/>
    </row>
    <row r="122" spans="1:22" s="13" customFormat="1" x14ac:dyDescent="0.25">
      <c r="A122" s="80"/>
      <c r="B122" s="83"/>
      <c r="C122" s="18" t="s">
        <v>32</v>
      </c>
      <c r="D122" s="10" t="s">
        <v>74</v>
      </c>
      <c r="E122" s="11">
        <f>SUM(E110:E121)</f>
        <v>1432.3600000000001</v>
      </c>
      <c r="F122" s="10"/>
      <c r="G122" s="10"/>
      <c r="H122" s="12">
        <f>SUM(H110:H121)</f>
        <v>2520.9500000000003</v>
      </c>
      <c r="I122" s="12">
        <f t="shared" ref="I122:U122" si="57">SUM(I110:I121)</f>
        <v>136074.20000000001</v>
      </c>
      <c r="J122" s="12">
        <f t="shared" si="57"/>
        <v>2520.9500000000003</v>
      </c>
      <c r="K122" s="12">
        <f t="shared" si="57"/>
        <v>136074.20000000001</v>
      </c>
      <c r="L122" s="12">
        <f t="shared" si="57"/>
        <v>0</v>
      </c>
      <c r="M122" s="12">
        <f t="shared" si="57"/>
        <v>0</v>
      </c>
      <c r="N122" s="12">
        <f t="shared" si="57"/>
        <v>0</v>
      </c>
      <c r="O122" s="12">
        <f t="shared" si="57"/>
        <v>0</v>
      </c>
      <c r="P122" s="12">
        <f t="shared" si="57"/>
        <v>0</v>
      </c>
      <c r="Q122" s="12">
        <f t="shared" si="57"/>
        <v>0</v>
      </c>
      <c r="R122" s="12">
        <f t="shared" si="57"/>
        <v>0</v>
      </c>
      <c r="S122" s="12">
        <f t="shared" si="57"/>
        <v>0</v>
      </c>
      <c r="T122" s="12">
        <f t="shared" si="57"/>
        <v>0</v>
      </c>
      <c r="U122" s="12">
        <f t="shared" si="57"/>
        <v>0</v>
      </c>
      <c r="V122" s="39"/>
    </row>
    <row r="123" spans="1:22" ht="14.45" customHeight="1" thickBot="1" x14ac:dyDescent="0.3">
      <c r="A123" s="81"/>
      <c r="B123" s="84"/>
      <c r="C123" s="22" t="s">
        <v>31</v>
      </c>
      <c r="D123" s="67">
        <v>44926</v>
      </c>
      <c r="E123" s="23"/>
      <c r="F123" s="22"/>
      <c r="G123" s="22"/>
      <c r="H123" s="76">
        <v>22327.55</v>
      </c>
      <c r="I123" s="76">
        <v>527165.64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27"/>
    </row>
    <row r="124" spans="1:22" ht="14.45" customHeight="1" x14ac:dyDescent="0.25">
      <c r="A124" s="79">
        <v>9</v>
      </c>
      <c r="B124" s="82" t="s">
        <v>40</v>
      </c>
      <c r="C124" s="34"/>
      <c r="D124" s="34"/>
      <c r="E124" s="35"/>
      <c r="F124" s="45"/>
      <c r="G124" s="45"/>
      <c r="H124" s="36"/>
      <c r="I124" s="36"/>
      <c r="J124" s="44"/>
      <c r="K124" s="44"/>
      <c r="L124" s="44"/>
      <c r="M124" s="44"/>
      <c r="N124" s="36"/>
      <c r="O124" s="36"/>
      <c r="P124" s="36"/>
      <c r="Q124" s="36"/>
      <c r="R124" s="36"/>
      <c r="S124" s="36"/>
      <c r="T124" s="36"/>
      <c r="U124" s="36"/>
      <c r="V124" s="37"/>
    </row>
    <row r="125" spans="1:22" s="1" customFormat="1" ht="14.45" customHeight="1" x14ac:dyDescent="0.25">
      <c r="A125" s="80"/>
      <c r="B125" s="83"/>
      <c r="C125" s="85" t="s">
        <v>35</v>
      </c>
      <c r="D125" s="4" t="s">
        <v>19</v>
      </c>
      <c r="E125" s="8">
        <v>76.84</v>
      </c>
      <c r="F125" s="6">
        <v>1.76</v>
      </c>
      <c r="G125" s="6">
        <v>95</v>
      </c>
      <c r="H125" s="7">
        <v>135.24</v>
      </c>
      <c r="I125" s="7">
        <v>7299.8</v>
      </c>
      <c r="J125" s="6">
        <f>ROUND((E125*F125),2)</f>
        <v>135.24</v>
      </c>
      <c r="K125" s="6">
        <f>ROUND((E125*G125),2)</f>
        <v>7299.8</v>
      </c>
      <c r="L125" s="6">
        <f>J125-H125</f>
        <v>0</v>
      </c>
      <c r="M125" s="6">
        <f>K125-I125</f>
        <v>0</v>
      </c>
      <c r="N125" s="7">
        <v>0</v>
      </c>
      <c r="O125" s="7">
        <v>0</v>
      </c>
      <c r="P125" s="7"/>
      <c r="Q125" s="7"/>
      <c r="R125" s="7"/>
      <c r="S125" s="7"/>
      <c r="T125" s="7"/>
      <c r="U125" s="7"/>
      <c r="V125" s="38"/>
    </row>
    <row r="126" spans="1:22" s="1" customFormat="1" x14ac:dyDescent="0.25">
      <c r="A126" s="80"/>
      <c r="B126" s="83"/>
      <c r="C126" s="86"/>
      <c r="D126" s="4" t="s">
        <v>20</v>
      </c>
      <c r="E126" s="8">
        <v>47.74</v>
      </c>
      <c r="F126" s="6">
        <v>1.76</v>
      </c>
      <c r="G126" s="6">
        <v>95</v>
      </c>
      <c r="H126" s="7">
        <v>84.02</v>
      </c>
      <c r="I126" s="7">
        <v>4535.3</v>
      </c>
      <c r="J126" s="6">
        <f>ROUND((E126*F126),2)</f>
        <v>84.02</v>
      </c>
      <c r="K126" s="6">
        <f t="shared" ref="K126:K136" si="58">ROUND((E126*G126),2)</f>
        <v>4535.3</v>
      </c>
      <c r="L126" s="6">
        <f t="shared" ref="L126:L136" si="59">J126-H126</f>
        <v>0</v>
      </c>
      <c r="M126" s="6">
        <f t="shared" ref="M126:M136" si="60">K126-I126</f>
        <v>0</v>
      </c>
      <c r="N126" s="7">
        <v>0</v>
      </c>
      <c r="O126" s="7">
        <v>0</v>
      </c>
      <c r="P126" s="7"/>
      <c r="Q126" s="7"/>
      <c r="R126" s="7"/>
      <c r="S126" s="7"/>
      <c r="T126" s="7"/>
      <c r="U126" s="7"/>
      <c r="V126" s="38"/>
    </row>
    <row r="127" spans="1:22" s="1" customFormat="1" x14ac:dyDescent="0.25">
      <c r="A127" s="80"/>
      <c r="B127" s="83"/>
      <c r="C127" s="86"/>
      <c r="D127" s="4" t="s">
        <v>21</v>
      </c>
      <c r="E127" s="8">
        <v>72.06</v>
      </c>
      <c r="F127" s="6">
        <v>1.76</v>
      </c>
      <c r="G127" s="6">
        <v>95</v>
      </c>
      <c r="H127" s="7">
        <v>126.83</v>
      </c>
      <c r="I127" s="7">
        <v>6845.7</v>
      </c>
      <c r="J127" s="6">
        <f t="shared" ref="J127:J136" si="61">ROUND((E127*F127),2)</f>
        <v>126.83</v>
      </c>
      <c r="K127" s="6">
        <f t="shared" si="58"/>
        <v>6845.7</v>
      </c>
      <c r="L127" s="6">
        <f t="shared" si="59"/>
        <v>0</v>
      </c>
      <c r="M127" s="6">
        <f t="shared" si="60"/>
        <v>0</v>
      </c>
      <c r="N127" s="7"/>
      <c r="O127" s="7"/>
      <c r="P127" s="7"/>
      <c r="Q127" s="7"/>
      <c r="R127" s="7"/>
      <c r="S127" s="7"/>
      <c r="T127" s="7"/>
      <c r="U127" s="7"/>
      <c r="V127" s="38"/>
    </row>
    <row r="128" spans="1:22" s="1" customFormat="1" x14ac:dyDescent="0.25">
      <c r="A128" s="80"/>
      <c r="B128" s="83"/>
      <c r="C128" s="86"/>
      <c r="D128" s="4" t="s">
        <v>22</v>
      </c>
      <c r="E128" s="8">
        <v>43.02</v>
      </c>
      <c r="F128" s="6">
        <v>1.76</v>
      </c>
      <c r="G128" s="6">
        <v>95</v>
      </c>
      <c r="H128" s="7">
        <v>75.72</v>
      </c>
      <c r="I128" s="7">
        <v>4086.9</v>
      </c>
      <c r="J128" s="6">
        <f t="shared" si="61"/>
        <v>75.72</v>
      </c>
      <c r="K128" s="6">
        <f t="shared" si="58"/>
        <v>4086.9</v>
      </c>
      <c r="L128" s="6">
        <f t="shared" si="59"/>
        <v>0</v>
      </c>
      <c r="M128" s="6">
        <f t="shared" si="60"/>
        <v>0</v>
      </c>
      <c r="N128" s="7"/>
      <c r="O128" s="7"/>
      <c r="P128" s="7"/>
      <c r="Q128" s="7"/>
      <c r="R128" s="7"/>
      <c r="S128" s="7"/>
      <c r="T128" s="7"/>
      <c r="U128" s="7"/>
      <c r="V128" s="38"/>
    </row>
    <row r="129" spans="1:22" s="1" customFormat="1" x14ac:dyDescent="0.25">
      <c r="A129" s="80"/>
      <c r="B129" s="83"/>
      <c r="C129" s="86"/>
      <c r="D129" s="4" t="s">
        <v>23</v>
      </c>
      <c r="E129" s="8">
        <v>51.7</v>
      </c>
      <c r="F129" s="6">
        <v>1.76</v>
      </c>
      <c r="G129" s="6">
        <v>95</v>
      </c>
      <c r="H129" s="7">
        <v>90.99</v>
      </c>
      <c r="I129" s="7">
        <v>4911.5</v>
      </c>
      <c r="J129" s="6">
        <f t="shared" si="61"/>
        <v>90.99</v>
      </c>
      <c r="K129" s="6">
        <f t="shared" si="58"/>
        <v>4911.5</v>
      </c>
      <c r="L129" s="6">
        <f t="shared" si="59"/>
        <v>0</v>
      </c>
      <c r="M129" s="6">
        <f t="shared" si="60"/>
        <v>0</v>
      </c>
      <c r="N129" s="7"/>
      <c r="O129" s="7"/>
      <c r="P129" s="7"/>
      <c r="Q129" s="7"/>
      <c r="R129" s="7"/>
      <c r="S129" s="7"/>
      <c r="T129" s="7"/>
      <c r="U129" s="7"/>
      <c r="V129" s="38"/>
    </row>
    <row r="130" spans="1:22" s="1" customFormat="1" x14ac:dyDescent="0.25">
      <c r="A130" s="80"/>
      <c r="B130" s="83"/>
      <c r="C130" s="86"/>
      <c r="D130" s="4" t="s">
        <v>24</v>
      </c>
      <c r="E130" s="8">
        <v>72.099999999999994</v>
      </c>
      <c r="F130" s="6">
        <v>1.76</v>
      </c>
      <c r="G130" s="6">
        <v>95</v>
      </c>
      <c r="H130" s="7">
        <v>126.9</v>
      </c>
      <c r="I130" s="7">
        <v>6849.5</v>
      </c>
      <c r="J130" s="6">
        <f t="shared" si="61"/>
        <v>126.9</v>
      </c>
      <c r="K130" s="6">
        <f t="shared" si="58"/>
        <v>6849.5</v>
      </c>
      <c r="L130" s="6">
        <f t="shared" si="59"/>
        <v>0</v>
      </c>
      <c r="M130" s="6">
        <f t="shared" si="60"/>
        <v>0</v>
      </c>
      <c r="N130" s="7"/>
      <c r="O130" s="7"/>
      <c r="P130" s="7"/>
      <c r="Q130" s="7"/>
      <c r="R130" s="7"/>
      <c r="S130" s="7"/>
      <c r="T130" s="7"/>
      <c r="U130" s="7"/>
      <c r="V130" s="38"/>
    </row>
    <row r="131" spans="1:22" s="1" customFormat="1" x14ac:dyDescent="0.25">
      <c r="A131" s="80"/>
      <c r="B131" s="83"/>
      <c r="C131" s="86"/>
      <c r="D131" s="4" t="s">
        <v>25</v>
      </c>
      <c r="E131" s="8">
        <v>257.14</v>
      </c>
      <c r="F131" s="6">
        <v>1.76</v>
      </c>
      <c r="G131" s="6">
        <v>95</v>
      </c>
      <c r="H131" s="7">
        <v>452.57</v>
      </c>
      <c r="I131" s="7">
        <v>24428.3</v>
      </c>
      <c r="J131" s="6">
        <f t="shared" si="61"/>
        <v>452.57</v>
      </c>
      <c r="K131" s="6">
        <f t="shared" si="58"/>
        <v>24428.3</v>
      </c>
      <c r="L131" s="6">
        <f t="shared" si="59"/>
        <v>0</v>
      </c>
      <c r="M131" s="6">
        <f t="shared" si="60"/>
        <v>0</v>
      </c>
      <c r="N131" s="7"/>
      <c r="O131" s="7"/>
      <c r="P131" s="7"/>
      <c r="Q131" s="7"/>
      <c r="R131" s="7"/>
      <c r="S131" s="7"/>
      <c r="T131" s="7"/>
      <c r="U131" s="7"/>
      <c r="V131" s="38"/>
    </row>
    <row r="132" spans="1:22" s="1" customFormat="1" x14ac:dyDescent="0.25">
      <c r="A132" s="80"/>
      <c r="B132" s="83"/>
      <c r="C132" s="86"/>
      <c r="D132" s="4" t="s">
        <v>26</v>
      </c>
      <c r="E132" s="8">
        <v>170.8</v>
      </c>
      <c r="F132" s="6">
        <v>1.76</v>
      </c>
      <c r="G132" s="6">
        <v>95</v>
      </c>
      <c r="H132" s="7">
        <v>300.61</v>
      </c>
      <c r="I132" s="7">
        <v>16226</v>
      </c>
      <c r="J132" s="6">
        <f t="shared" si="61"/>
        <v>300.61</v>
      </c>
      <c r="K132" s="6">
        <f t="shared" si="58"/>
        <v>16226</v>
      </c>
      <c r="L132" s="6">
        <f t="shared" si="59"/>
        <v>0</v>
      </c>
      <c r="M132" s="6">
        <f t="shared" si="60"/>
        <v>0</v>
      </c>
      <c r="N132" s="7"/>
      <c r="O132" s="7"/>
      <c r="P132" s="7"/>
      <c r="Q132" s="7"/>
      <c r="R132" s="7"/>
      <c r="S132" s="7"/>
      <c r="T132" s="7"/>
      <c r="U132" s="7"/>
      <c r="V132" s="38"/>
    </row>
    <row r="133" spans="1:22" s="1" customFormat="1" x14ac:dyDescent="0.25">
      <c r="A133" s="80"/>
      <c r="B133" s="83"/>
      <c r="C133" s="86"/>
      <c r="D133" s="4" t="s">
        <v>27</v>
      </c>
      <c r="E133" s="8">
        <v>86.68</v>
      </c>
      <c r="F133" s="6">
        <v>1.76</v>
      </c>
      <c r="G133" s="6">
        <v>95</v>
      </c>
      <c r="H133" s="7">
        <v>152.56</v>
      </c>
      <c r="I133" s="7">
        <v>8234.6</v>
      </c>
      <c r="J133" s="6">
        <f t="shared" si="61"/>
        <v>152.56</v>
      </c>
      <c r="K133" s="6">
        <f t="shared" si="58"/>
        <v>8234.6</v>
      </c>
      <c r="L133" s="6">
        <f t="shared" si="59"/>
        <v>0</v>
      </c>
      <c r="M133" s="6">
        <f t="shared" si="60"/>
        <v>0</v>
      </c>
      <c r="N133" s="7"/>
      <c r="O133" s="7"/>
      <c r="P133" s="7"/>
      <c r="Q133" s="7"/>
      <c r="R133" s="7"/>
      <c r="S133" s="7"/>
      <c r="T133" s="7"/>
      <c r="U133" s="7"/>
      <c r="V133" s="38"/>
    </row>
    <row r="134" spans="1:22" s="1" customFormat="1" x14ac:dyDescent="0.25">
      <c r="A134" s="80"/>
      <c r="B134" s="83"/>
      <c r="C134" s="86"/>
      <c r="D134" s="4" t="s">
        <v>28</v>
      </c>
      <c r="E134" s="8">
        <v>213.38</v>
      </c>
      <c r="F134" s="6">
        <v>1.76</v>
      </c>
      <c r="G134" s="6">
        <v>95</v>
      </c>
      <c r="H134" s="7">
        <v>375.55</v>
      </c>
      <c r="I134" s="7">
        <v>20271.099999999999</v>
      </c>
      <c r="J134" s="6">
        <f t="shared" si="61"/>
        <v>375.55</v>
      </c>
      <c r="K134" s="6">
        <f t="shared" si="58"/>
        <v>20271.099999999999</v>
      </c>
      <c r="L134" s="6">
        <f t="shared" si="59"/>
        <v>0</v>
      </c>
      <c r="M134" s="6">
        <f t="shared" si="60"/>
        <v>0</v>
      </c>
      <c r="N134" s="7"/>
      <c r="O134" s="7"/>
      <c r="P134" s="7"/>
      <c r="Q134" s="7"/>
      <c r="R134" s="7"/>
      <c r="S134" s="7"/>
      <c r="T134" s="7"/>
      <c r="U134" s="7"/>
      <c r="V134" s="38"/>
    </row>
    <row r="135" spans="1:22" s="1" customFormat="1" x14ac:dyDescent="0.25">
      <c r="A135" s="80"/>
      <c r="B135" s="83"/>
      <c r="C135" s="86"/>
      <c r="D135" s="4" t="s">
        <v>29</v>
      </c>
      <c r="E135" s="8">
        <v>181.82</v>
      </c>
      <c r="F135" s="6">
        <v>1.76</v>
      </c>
      <c r="G135" s="6">
        <v>95</v>
      </c>
      <c r="H135" s="7">
        <v>320</v>
      </c>
      <c r="I135" s="7">
        <v>17272.900000000001</v>
      </c>
      <c r="J135" s="6">
        <f t="shared" si="61"/>
        <v>320</v>
      </c>
      <c r="K135" s="6">
        <f t="shared" si="58"/>
        <v>17272.900000000001</v>
      </c>
      <c r="L135" s="6">
        <f t="shared" si="59"/>
        <v>0</v>
      </c>
      <c r="M135" s="6">
        <f t="shared" si="60"/>
        <v>0</v>
      </c>
      <c r="N135" s="7"/>
      <c r="O135" s="7"/>
      <c r="P135" s="7"/>
      <c r="Q135" s="7"/>
      <c r="R135" s="7"/>
      <c r="S135" s="7"/>
      <c r="T135" s="7"/>
      <c r="U135" s="7"/>
      <c r="V135" s="38"/>
    </row>
    <row r="136" spans="1:22" s="1" customFormat="1" x14ac:dyDescent="0.25">
      <c r="A136" s="80"/>
      <c r="B136" s="83"/>
      <c r="C136" s="87"/>
      <c r="D136" s="4" t="s">
        <v>30</v>
      </c>
      <c r="E136" s="8">
        <v>72.5</v>
      </c>
      <c r="F136" s="6">
        <v>1.76</v>
      </c>
      <c r="G136" s="6">
        <v>95</v>
      </c>
      <c r="H136" s="7">
        <v>127.6</v>
      </c>
      <c r="I136" s="7">
        <v>6887.5</v>
      </c>
      <c r="J136" s="6">
        <f t="shared" si="61"/>
        <v>127.6</v>
      </c>
      <c r="K136" s="6">
        <f t="shared" si="58"/>
        <v>6887.5</v>
      </c>
      <c r="L136" s="6">
        <f t="shared" si="59"/>
        <v>0</v>
      </c>
      <c r="M136" s="6">
        <f t="shared" si="60"/>
        <v>0</v>
      </c>
      <c r="N136" s="7"/>
      <c r="O136" s="7"/>
      <c r="P136" s="7"/>
      <c r="Q136" s="7"/>
      <c r="R136" s="7"/>
      <c r="S136" s="7"/>
      <c r="T136" s="7"/>
      <c r="U136" s="7"/>
      <c r="V136" s="38"/>
    </row>
    <row r="137" spans="1:22" s="13" customFormat="1" x14ac:dyDescent="0.25">
      <c r="A137" s="80"/>
      <c r="B137" s="83"/>
      <c r="C137" s="18" t="s">
        <v>32</v>
      </c>
      <c r="D137" s="10" t="s">
        <v>74</v>
      </c>
      <c r="E137" s="11">
        <f>SUM(E125:E136)</f>
        <v>1345.78</v>
      </c>
      <c r="F137" s="10"/>
      <c r="G137" s="10"/>
      <c r="H137" s="12">
        <f>SUM(H125:H136)</f>
        <v>2368.5899999999997</v>
      </c>
      <c r="I137" s="12">
        <f t="shared" ref="I137:U137" si="62">SUM(I125:I136)</f>
        <v>127849.1</v>
      </c>
      <c r="J137" s="12">
        <f t="shared" si="62"/>
        <v>2368.5899999999997</v>
      </c>
      <c r="K137" s="12">
        <f t="shared" si="62"/>
        <v>127849.1</v>
      </c>
      <c r="L137" s="12">
        <f t="shared" si="62"/>
        <v>0</v>
      </c>
      <c r="M137" s="12">
        <f t="shared" si="62"/>
        <v>0</v>
      </c>
      <c r="N137" s="12">
        <f t="shared" si="62"/>
        <v>0</v>
      </c>
      <c r="O137" s="12">
        <f t="shared" si="62"/>
        <v>0</v>
      </c>
      <c r="P137" s="12">
        <f t="shared" si="62"/>
        <v>0</v>
      </c>
      <c r="Q137" s="12">
        <f t="shared" si="62"/>
        <v>0</v>
      </c>
      <c r="R137" s="12">
        <f t="shared" si="62"/>
        <v>0</v>
      </c>
      <c r="S137" s="12">
        <f t="shared" si="62"/>
        <v>0</v>
      </c>
      <c r="T137" s="12">
        <f t="shared" si="62"/>
        <v>0</v>
      </c>
      <c r="U137" s="12">
        <f t="shared" si="62"/>
        <v>0</v>
      </c>
      <c r="V137" s="39"/>
    </row>
    <row r="138" spans="1:22" ht="14.45" customHeight="1" thickBot="1" x14ac:dyDescent="0.3">
      <c r="A138" s="81"/>
      <c r="B138" s="84"/>
      <c r="C138" s="22" t="s">
        <v>31</v>
      </c>
      <c r="D138" s="67">
        <v>44926</v>
      </c>
      <c r="E138" s="23"/>
      <c r="F138" s="22"/>
      <c r="G138" s="22"/>
      <c r="H138" s="65"/>
      <c r="I138" s="65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27"/>
    </row>
    <row r="139" spans="1:22" s="20" customFormat="1" ht="14.45" customHeight="1" x14ac:dyDescent="0.25">
      <c r="A139" s="79">
        <v>10</v>
      </c>
      <c r="B139" s="88" t="s">
        <v>45</v>
      </c>
      <c r="C139" s="28"/>
      <c r="D139" s="28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31"/>
    </row>
    <row r="140" spans="1:22" s="1" customFormat="1" ht="14.45" customHeight="1" x14ac:dyDescent="0.25">
      <c r="A140" s="80"/>
      <c r="B140" s="83"/>
      <c r="C140" s="89" t="s">
        <v>46</v>
      </c>
      <c r="D140" s="4" t="s">
        <v>19</v>
      </c>
      <c r="E140" s="5">
        <v>1373.58</v>
      </c>
      <c r="F140" s="6">
        <v>5.75</v>
      </c>
      <c r="G140" s="6">
        <v>95</v>
      </c>
      <c r="H140" s="6">
        <f>H155+H170+H185+H200+H215+H230</f>
        <v>0</v>
      </c>
      <c r="I140" s="6">
        <f t="shared" ref="I140:U140" si="63">I155+I170+I185+I200+I215+I230</f>
        <v>0</v>
      </c>
      <c r="J140" s="6">
        <v>7898.11</v>
      </c>
      <c r="K140" s="6">
        <f t="shared" si="63"/>
        <v>130490.09999999999</v>
      </c>
      <c r="L140" s="6">
        <f t="shared" si="63"/>
        <v>7898.11</v>
      </c>
      <c r="M140" s="6">
        <f t="shared" si="63"/>
        <v>130490.09999999999</v>
      </c>
      <c r="N140" s="6">
        <f t="shared" si="63"/>
        <v>0</v>
      </c>
      <c r="O140" s="6">
        <f>O155+O170+O185+O200+O215+O230</f>
        <v>0</v>
      </c>
      <c r="P140" s="6">
        <v>0</v>
      </c>
      <c r="Q140" s="6">
        <f t="shared" si="63"/>
        <v>0</v>
      </c>
      <c r="R140" s="6">
        <f t="shared" si="63"/>
        <v>0</v>
      </c>
      <c r="S140" s="6">
        <f t="shared" si="63"/>
        <v>0</v>
      </c>
      <c r="T140" s="6">
        <f t="shared" si="63"/>
        <v>0</v>
      </c>
      <c r="U140" s="6">
        <f t="shared" si="63"/>
        <v>0</v>
      </c>
      <c r="V140" s="32"/>
    </row>
    <row r="141" spans="1:22" s="1" customFormat="1" x14ac:dyDescent="0.25">
      <c r="A141" s="80"/>
      <c r="B141" s="83"/>
      <c r="C141" s="90"/>
      <c r="D141" s="4" t="s">
        <v>20</v>
      </c>
      <c r="E141" s="5">
        <v>1388.92</v>
      </c>
      <c r="F141" s="6">
        <v>5.75</v>
      </c>
      <c r="G141" s="6">
        <v>95</v>
      </c>
      <c r="H141" s="6">
        <f t="shared" ref="H141:U141" si="64">H156+H171+H186+H201+H216+H231</f>
        <v>0</v>
      </c>
      <c r="I141" s="6">
        <f t="shared" si="64"/>
        <v>0</v>
      </c>
      <c r="J141" s="6">
        <v>7986.29</v>
      </c>
      <c r="K141" s="6">
        <v>131947.4</v>
      </c>
      <c r="L141" s="6">
        <f t="shared" si="64"/>
        <v>7986.3000000000011</v>
      </c>
      <c r="M141" s="6">
        <f t="shared" si="64"/>
        <v>131947.4</v>
      </c>
      <c r="N141" s="6">
        <f t="shared" si="64"/>
        <v>0</v>
      </c>
      <c r="O141" s="6">
        <f t="shared" si="64"/>
        <v>0</v>
      </c>
      <c r="P141" s="6">
        <v>0</v>
      </c>
      <c r="Q141" s="6">
        <v>0</v>
      </c>
      <c r="R141" s="6">
        <f t="shared" si="64"/>
        <v>0</v>
      </c>
      <c r="S141" s="6">
        <f t="shared" si="64"/>
        <v>0</v>
      </c>
      <c r="T141" s="6">
        <f t="shared" si="64"/>
        <v>0</v>
      </c>
      <c r="U141" s="6">
        <f t="shared" si="64"/>
        <v>0</v>
      </c>
      <c r="V141" s="32"/>
    </row>
    <row r="142" spans="1:22" s="1" customFormat="1" x14ac:dyDescent="0.25">
      <c r="A142" s="80"/>
      <c r="B142" s="83"/>
      <c r="C142" s="90"/>
      <c r="D142" s="4" t="s">
        <v>21</v>
      </c>
      <c r="E142" s="5">
        <v>1520.16</v>
      </c>
      <c r="F142" s="6">
        <v>5.75</v>
      </c>
      <c r="G142" s="6">
        <v>95</v>
      </c>
      <c r="H142" s="6">
        <f t="shared" ref="H142:U142" si="65">H157+H172+H187+H202+H217+H232</f>
        <v>0</v>
      </c>
      <c r="I142" s="6">
        <f t="shared" si="65"/>
        <v>0</v>
      </c>
      <c r="J142" s="6">
        <v>8740.92</v>
      </c>
      <c r="K142" s="6">
        <v>144415.20000000001</v>
      </c>
      <c r="L142" s="6">
        <f t="shared" si="65"/>
        <v>8740.93</v>
      </c>
      <c r="M142" s="6">
        <f t="shared" si="65"/>
        <v>144415.20000000001</v>
      </c>
      <c r="N142" s="6">
        <f t="shared" si="65"/>
        <v>0</v>
      </c>
      <c r="O142" s="6">
        <f t="shared" si="65"/>
        <v>0</v>
      </c>
      <c r="P142" s="6">
        <f t="shared" si="65"/>
        <v>0</v>
      </c>
      <c r="Q142" s="6">
        <f t="shared" si="65"/>
        <v>0</v>
      </c>
      <c r="R142" s="6">
        <f t="shared" si="65"/>
        <v>0</v>
      </c>
      <c r="S142" s="6">
        <f t="shared" si="65"/>
        <v>0</v>
      </c>
      <c r="T142" s="6">
        <f t="shared" si="65"/>
        <v>0</v>
      </c>
      <c r="U142" s="6">
        <f t="shared" si="65"/>
        <v>0</v>
      </c>
      <c r="V142" s="32"/>
    </row>
    <row r="143" spans="1:22" s="1" customFormat="1" x14ac:dyDescent="0.25">
      <c r="A143" s="80"/>
      <c r="B143" s="83"/>
      <c r="C143" s="90"/>
      <c r="D143" s="4" t="s">
        <v>22</v>
      </c>
      <c r="E143" s="5">
        <v>1810.56</v>
      </c>
      <c r="F143" s="6">
        <v>5.75</v>
      </c>
      <c r="G143" s="6">
        <v>95</v>
      </c>
      <c r="H143" s="6">
        <f t="shared" ref="H143:U143" si="66">H158+H173+H188+H203+H218+H233</f>
        <v>0</v>
      </c>
      <c r="I143" s="6">
        <f t="shared" si="66"/>
        <v>0</v>
      </c>
      <c r="J143" s="6">
        <v>10410.719999999999</v>
      </c>
      <c r="K143" s="6">
        <v>172003.20000000001</v>
      </c>
      <c r="L143" s="6">
        <v>10410.719999999999</v>
      </c>
      <c r="M143" s="6">
        <v>172003.20000000001</v>
      </c>
      <c r="N143" s="6">
        <f t="shared" si="66"/>
        <v>0</v>
      </c>
      <c r="O143" s="6">
        <f t="shared" si="66"/>
        <v>0</v>
      </c>
      <c r="P143" s="6">
        <f t="shared" si="66"/>
        <v>0</v>
      </c>
      <c r="Q143" s="6">
        <f t="shared" si="66"/>
        <v>0</v>
      </c>
      <c r="R143" s="6">
        <f t="shared" si="66"/>
        <v>0</v>
      </c>
      <c r="S143" s="6">
        <f t="shared" si="66"/>
        <v>0</v>
      </c>
      <c r="T143" s="6">
        <f t="shared" si="66"/>
        <v>0</v>
      </c>
      <c r="U143" s="6">
        <f t="shared" si="66"/>
        <v>0</v>
      </c>
      <c r="V143" s="32"/>
    </row>
    <row r="144" spans="1:22" s="1" customFormat="1" x14ac:dyDescent="0.25">
      <c r="A144" s="80"/>
      <c r="B144" s="83"/>
      <c r="C144" s="90"/>
      <c r="D144" s="4" t="s">
        <v>23</v>
      </c>
      <c r="E144" s="5">
        <v>1821.1</v>
      </c>
      <c r="F144" s="6">
        <v>5.75</v>
      </c>
      <c r="G144" s="6">
        <v>95</v>
      </c>
      <c r="H144" s="6">
        <f t="shared" ref="H144:U144" si="67">H159+H174+H189+H204+H219+H234</f>
        <v>0</v>
      </c>
      <c r="I144" s="6">
        <f t="shared" si="67"/>
        <v>0</v>
      </c>
      <c r="J144" s="6">
        <v>10471.33</v>
      </c>
      <c r="K144" s="6">
        <v>173004.5</v>
      </c>
      <c r="L144" s="6">
        <v>10471.33</v>
      </c>
      <c r="M144" s="6">
        <v>173004.5</v>
      </c>
      <c r="N144" s="6">
        <f t="shared" si="67"/>
        <v>0</v>
      </c>
      <c r="O144" s="6">
        <f t="shared" si="67"/>
        <v>0</v>
      </c>
      <c r="P144" s="6">
        <f t="shared" si="67"/>
        <v>0</v>
      </c>
      <c r="Q144" s="6">
        <f t="shared" si="67"/>
        <v>0</v>
      </c>
      <c r="R144" s="6">
        <f t="shared" si="67"/>
        <v>0</v>
      </c>
      <c r="S144" s="6">
        <f t="shared" si="67"/>
        <v>0</v>
      </c>
      <c r="T144" s="6">
        <f t="shared" si="67"/>
        <v>0</v>
      </c>
      <c r="U144" s="6">
        <f t="shared" si="67"/>
        <v>0</v>
      </c>
      <c r="V144" s="32"/>
    </row>
    <row r="145" spans="1:22" s="1" customFormat="1" x14ac:dyDescent="0.25">
      <c r="A145" s="80"/>
      <c r="B145" s="83"/>
      <c r="C145" s="90"/>
      <c r="D145" s="4" t="s">
        <v>24</v>
      </c>
      <c r="E145" s="1">
        <v>1951.02</v>
      </c>
      <c r="F145" s="6">
        <v>5.75</v>
      </c>
      <c r="G145" s="6">
        <v>95</v>
      </c>
      <c r="H145" s="6">
        <f t="shared" ref="H145:U145" si="68">H160+H175+H190+H205+H220+H235</f>
        <v>0</v>
      </c>
      <c r="I145" s="6">
        <f t="shared" si="68"/>
        <v>0</v>
      </c>
      <c r="J145" s="1">
        <v>11218.38</v>
      </c>
      <c r="K145" s="1">
        <v>185346.9</v>
      </c>
      <c r="L145" s="1">
        <v>11218.38</v>
      </c>
      <c r="M145" s="1">
        <v>185346.9</v>
      </c>
      <c r="N145" s="6">
        <f t="shared" si="68"/>
        <v>0</v>
      </c>
      <c r="O145" s="6">
        <f t="shared" si="68"/>
        <v>0</v>
      </c>
      <c r="P145" s="6">
        <f t="shared" si="68"/>
        <v>0</v>
      </c>
      <c r="Q145" s="6">
        <f t="shared" si="68"/>
        <v>0</v>
      </c>
      <c r="R145" s="6">
        <f t="shared" si="68"/>
        <v>0</v>
      </c>
      <c r="S145" s="6">
        <f t="shared" si="68"/>
        <v>0</v>
      </c>
      <c r="T145" s="6">
        <f t="shared" si="68"/>
        <v>0</v>
      </c>
      <c r="U145" s="6">
        <f t="shared" si="68"/>
        <v>0</v>
      </c>
      <c r="V145" s="32"/>
    </row>
    <row r="146" spans="1:22" s="1" customFormat="1" x14ac:dyDescent="0.25">
      <c r="A146" s="80"/>
      <c r="B146" s="83"/>
      <c r="C146" s="90"/>
      <c r="D146" s="4" t="s">
        <v>25</v>
      </c>
      <c r="E146" s="5">
        <v>1790.64</v>
      </c>
      <c r="F146" s="6">
        <v>5.75</v>
      </c>
      <c r="G146" s="6">
        <v>95</v>
      </c>
      <c r="H146" s="6">
        <f t="shared" ref="H146:U146" si="69">H161+H176+H191+H206+H221+H236</f>
        <v>0</v>
      </c>
      <c r="I146" s="6">
        <f t="shared" si="69"/>
        <v>0</v>
      </c>
      <c r="J146" s="6">
        <v>10296.18</v>
      </c>
      <c r="K146" s="6">
        <v>170110.8</v>
      </c>
      <c r="L146" s="6">
        <v>10296.18</v>
      </c>
      <c r="M146" s="6">
        <v>170110.8</v>
      </c>
      <c r="N146" s="6">
        <f t="shared" si="69"/>
        <v>0</v>
      </c>
      <c r="O146" s="6">
        <f t="shared" si="69"/>
        <v>0</v>
      </c>
      <c r="P146" s="6">
        <f t="shared" si="69"/>
        <v>0</v>
      </c>
      <c r="Q146" s="6">
        <f t="shared" si="69"/>
        <v>0</v>
      </c>
      <c r="R146" s="6">
        <f t="shared" si="69"/>
        <v>0</v>
      </c>
      <c r="S146" s="6">
        <f t="shared" si="69"/>
        <v>0</v>
      </c>
      <c r="T146" s="6">
        <f t="shared" si="69"/>
        <v>0</v>
      </c>
      <c r="U146" s="6">
        <f t="shared" si="69"/>
        <v>0</v>
      </c>
      <c r="V146" s="32"/>
    </row>
    <row r="147" spans="1:22" s="1" customFormat="1" x14ac:dyDescent="0.25">
      <c r="A147" s="80"/>
      <c r="B147" s="83"/>
      <c r="C147" s="90"/>
      <c r="D147" s="4" t="s">
        <v>26</v>
      </c>
      <c r="E147" s="5">
        <v>2228.92</v>
      </c>
      <c r="F147" s="6">
        <v>5.75</v>
      </c>
      <c r="G147" s="6">
        <v>95</v>
      </c>
      <c r="H147" s="6">
        <f t="shared" ref="H147:U147" si="70">H162+H177+H192+H207+H222+H237</f>
        <v>0</v>
      </c>
      <c r="I147" s="6">
        <f t="shared" si="70"/>
        <v>0</v>
      </c>
      <c r="J147" s="6">
        <v>12816.29</v>
      </c>
      <c r="K147" s="6">
        <v>211747.4</v>
      </c>
      <c r="L147" s="6">
        <v>12816.29</v>
      </c>
      <c r="M147" s="6">
        <v>211747.4</v>
      </c>
      <c r="N147" s="6">
        <f t="shared" si="70"/>
        <v>0</v>
      </c>
      <c r="O147" s="6">
        <f t="shared" si="70"/>
        <v>0</v>
      </c>
      <c r="P147" s="6">
        <f t="shared" si="70"/>
        <v>0</v>
      </c>
      <c r="Q147" s="6">
        <f t="shared" si="70"/>
        <v>0</v>
      </c>
      <c r="R147" s="6">
        <f t="shared" si="70"/>
        <v>0</v>
      </c>
      <c r="S147" s="6">
        <f t="shared" si="70"/>
        <v>0</v>
      </c>
      <c r="T147" s="6">
        <f t="shared" si="70"/>
        <v>0</v>
      </c>
      <c r="U147" s="6">
        <f t="shared" si="70"/>
        <v>0</v>
      </c>
      <c r="V147" s="32"/>
    </row>
    <row r="148" spans="1:22" s="1" customFormat="1" x14ac:dyDescent="0.25">
      <c r="A148" s="80"/>
      <c r="B148" s="83"/>
      <c r="C148" s="90"/>
      <c r="D148" s="4" t="s">
        <v>27</v>
      </c>
      <c r="E148" s="5">
        <v>2046.18</v>
      </c>
      <c r="F148" s="6">
        <v>5.75</v>
      </c>
      <c r="G148" s="6">
        <v>95</v>
      </c>
      <c r="H148" s="6">
        <f t="shared" ref="H148:U148" si="71">H163+H178+H193+H208+H223+H238</f>
        <v>0</v>
      </c>
      <c r="I148" s="6">
        <f t="shared" si="71"/>
        <v>0</v>
      </c>
      <c r="J148" s="6">
        <v>11765.53</v>
      </c>
      <c r="K148" s="6">
        <v>194387.1</v>
      </c>
      <c r="L148" s="6">
        <f t="shared" si="71"/>
        <v>11765.55</v>
      </c>
      <c r="M148" s="6">
        <f t="shared" si="71"/>
        <v>194387.1</v>
      </c>
      <c r="N148" s="6">
        <f t="shared" si="71"/>
        <v>0</v>
      </c>
      <c r="O148" s="6">
        <f t="shared" si="71"/>
        <v>0</v>
      </c>
      <c r="P148" s="6">
        <f t="shared" si="71"/>
        <v>0</v>
      </c>
      <c r="Q148" s="6">
        <f t="shared" si="71"/>
        <v>0</v>
      </c>
      <c r="R148" s="6">
        <f t="shared" si="71"/>
        <v>0</v>
      </c>
      <c r="S148" s="6">
        <f t="shared" si="71"/>
        <v>0</v>
      </c>
      <c r="T148" s="6">
        <f t="shared" si="71"/>
        <v>0</v>
      </c>
      <c r="U148" s="6">
        <f t="shared" si="71"/>
        <v>0</v>
      </c>
      <c r="V148" s="32"/>
    </row>
    <row r="149" spans="1:22" s="1" customFormat="1" x14ac:dyDescent="0.25">
      <c r="A149" s="80"/>
      <c r="B149" s="83"/>
      <c r="C149" s="90"/>
      <c r="D149" s="4" t="s">
        <v>28</v>
      </c>
      <c r="E149" s="5">
        <v>1832.9</v>
      </c>
      <c r="F149" s="6">
        <v>5.75</v>
      </c>
      <c r="G149" s="6">
        <v>95</v>
      </c>
      <c r="H149" s="6">
        <f t="shared" ref="H149:U149" si="72">H164+H179+H194+H209+H224+H239</f>
        <v>0</v>
      </c>
      <c r="I149" s="6">
        <f t="shared" si="72"/>
        <v>0</v>
      </c>
      <c r="J149" s="6">
        <v>10539.17</v>
      </c>
      <c r="K149" s="6">
        <v>174125.5</v>
      </c>
      <c r="L149" s="6">
        <f t="shared" si="72"/>
        <v>10539.18</v>
      </c>
      <c r="M149" s="6">
        <f t="shared" si="72"/>
        <v>174125.5</v>
      </c>
      <c r="N149" s="6">
        <f t="shared" si="72"/>
        <v>0</v>
      </c>
      <c r="O149" s="6">
        <f t="shared" si="72"/>
        <v>0</v>
      </c>
      <c r="P149" s="6">
        <f t="shared" si="72"/>
        <v>0</v>
      </c>
      <c r="Q149" s="6">
        <f t="shared" si="72"/>
        <v>0</v>
      </c>
      <c r="R149" s="6">
        <f t="shared" si="72"/>
        <v>0</v>
      </c>
      <c r="S149" s="6">
        <f t="shared" si="72"/>
        <v>0</v>
      </c>
      <c r="T149" s="6">
        <f t="shared" si="72"/>
        <v>0</v>
      </c>
      <c r="U149" s="6">
        <f t="shared" si="72"/>
        <v>0</v>
      </c>
      <c r="V149" s="32"/>
    </row>
    <row r="150" spans="1:22" s="1" customFormat="1" x14ac:dyDescent="0.25">
      <c r="A150" s="80"/>
      <c r="B150" s="83"/>
      <c r="C150" s="90"/>
      <c r="D150" s="4" t="s">
        <v>29</v>
      </c>
      <c r="E150" s="5">
        <v>1730.8</v>
      </c>
      <c r="F150" s="6">
        <v>5.75</v>
      </c>
      <c r="G150" s="6">
        <v>95</v>
      </c>
      <c r="H150" s="6">
        <f t="shared" ref="H150:U150" si="73">H165+H180+H195+H210+H225+H240</f>
        <v>0</v>
      </c>
      <c r="I150" s="6">
        <f t="shared" si="73"/>
        <v>0</v>
      </c>
      <c r="J150" s="6">
        <v>9952.1</v>
      </c>
      <c r="K150" s="6">
        <v>164426</v>
      </c>
      <c r="L150" s="6">
        <v>9952.1</v>
      </c>
      <c r="M150" s="6">
        <v>164426</v>
      </c>
      <c r="N150" s="6">
        <f t="shared" si="73"/>
        <v>0</v>
      </c>
      <c r="O150" s="6">
        <f t="shared" si="73"/>
        <v>0</v>
      </c>
      <c r="P150" s="6">
        <f t="shared" si="73"/>
        <v>0</v>
      </c>
      <c r="Q150" s="6">
        <f t="shared" si="73"/>
        <v>0</v>
      </c>
      <c r="R150" s="6">
        <f t="shared" si="73"/>
        <v>0</v>
      </c>
      <c r="S150" s="6">
        <f t="shared" si="73"/>
        <v>0</v>
      </c>
      <c r="T150" s="6">
        <f t="shared" si="73"/>
        <v>0</v>
      </c>
      <c r="U150" s="6">
        <f t="shared" si="73"/>
        <v>0</v>
      </c>
      <c r="V150" s="32"/>
    </row>
    <row r="151" spans="1:22" s="1" customFormat="1" x14ac:dyDescent="0.25">
      <c r="A151" s="80"/>
      <c r="B151" s="83"/>
      <c r="C151" s="91"/>
      <c r="D151" s="4" t="s">
        <v>30</v>
      </c>
      <c r="E151" s="5">
        <v>1400</v>
      </c>
      <c r="F151" s="6">
        <v>5.75</v>
      </c>
      <c r="G151" s="6">
        <v>95</v>
      </c>
      <c r="H151" s="6">
        <f t="shared" ref="H151:U151" si="74">H166+H181+H196+H211+H226+H241</f>
        <v>0</v>
      </c>
      <c r="I151" s="6">
        <f t="shared" si="74"/>
        <v>0</v>
      </c>
      <c r="J151" s="6">
        <v>8050</v>
      </c>
      <c r="K151" s="6">
        <v>133000</v>
      </c>
      <c r="L151" s="6">
        <v>8050</v>
      </c>
      <c r="M151" s="6">
        <v>133000</v>
      </c>
      <c r="N151" s="6">
        <f t="shared" si="74"/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 t="shared" si="74"/>
        <v>0</v>
      </c>
      <c r="U151" s="6">
        <f t="shared" si="74"/>
        <v>0</v>
      </c>
      <c r="V151" s="32"/>
    </row>
    <row r="152" spans="1:22" s="13" customFormat="1" x14ac:dyDescent="0.25">
      <c r="A152" s="80"/>
      <c r="B152" s="83"/>
      <c r="C152" s="14" t="s">
        <v>32</v>
      </c>
      <c r="D152" s="15" t="s">
        <v>74</v>
      </c>
      <c r="E152" s="16">
        <f>E167+E182+E197+E212+E227+E242</f>
        <v>20894.78</v>
      </c>
      <c r="F152" s="16"/>
      <c r="G152" s="16"/>
      <c r="H152" s="16">
        <f t="shared" ref="H152:U152" si="75">H167+H182+H197+H212+H227+H242</f>
        <v>0</v>
      </c>
      <c r="I152" s="16">
        <f t="shared" si="75"/>
        <v>0</v>
      </c>
      <c r="J152" s="16">
        <f t="shared" si="75"/>
        <v>120145.13</v>
      </c>
      <c r="K152" s="16">
        <f t="shared" si="75"/>
        <v>1985004.1</v>
      </c>
      <c r="L152" s="16">
        <f t="shared" si="75"/>
        <v>120145.13</v>
      </c>
      <c r="M152" s="16">
        <f t="shared" si="75"/>
        <v>1985004.1</v>
      </c>
      <c r="N152" s="16">
        <f t="shared" si="75"/>
        <v>0</v>
      </c>
      <c r="O152" s="16">
        <f t="shared" si="75"/>
        <v>0</v>
      </c>
      <c r="P152" s="16">
        <v>0</v>
      </c>
      <c r="Q152" s="16">
        <v>0</v>
      </c>
      <c r="R152" s="16">
        <f t="shared" si="75"/>
        <v>0</v>
      </c>
      <c r="S152" s="16">
        <f t="shared" si="75"/>
        <v>0</v>
      </c>
      <c r="T152" s="16">
        <f t="shared" si="75"/>
        <v>0</v>
      </c>
      <c r="U152" s="16">
        <f t="shared" si="75"/>
        <v>0</v>
      </c>
      <c r="V152" s="33"/>
    </row>
    <row r="153" spans="1:22" s="21" customFormat="1" ht="14.45" customHeight="1" thickBot="1" x14ac:dyDescent="0.3">
      <c r="A153" s="81"/>
      <c r="B153" s="84"/>
      <c r="C153" s="49" t="s">
        <v>31</v>
      </c>
      <c r="D153" s="66">
        <v>44926</v>
      </c>
      <c r="E153" s="23"/>
      <c r="F153" s="23"/>
      <c r="G153" s="23"/>
      <c r="H153" s="77">
        <v>532609.61</v>
      </c>
      <c r="I153" s="77">
        <v>4616799.68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1"/>
    </row>
    <row r="154" spans="1:22" ht="14.45" customHeight="1" x14ac:dyDescent="0.25">
      <c r="A154" s="79">
        <v>11</v>
      </c>
      <c r="B154" s="82" t="s">
        <v>47</v>
      </c>
      <c r="C154" s="34"/>
      <c r="D154" s="34"/>
      <c r="E154" s="35"/>
      <c r="F154" s="45"/>
      <c r="G154" s="45"/>
      <c r="H154" s="36"/>
      <c r="I154" s="36"/>
      <c r="J154" s="44"/>
      <c r="K154" s="44"/>
      <c r="L154" s="44"/>
      <c r="M154" s="44"/>
      <c r="N154" s="36"/>
      <c r="O154" s="36"/>
      <c r="P154" s="36"/>
      <c r="Q154" s="36"/>
      <c r="R154" s="36"/>
      <c r="S154" s="36"/>
      <c r="T154" s="36"/>
      <c r="U154" s="36"/>
      <c r="V154" s="37"/>
    </row>
    <row r="155" spans="1:22" s="1" customFormat="1" ht="14.45" customHeight="1" x14ac:dyDescent="0.25">
      <c r="A155" s="80"/>
      <c r="B155" s="83"/>
      <c r="C155" s="85" t="s">
        <v>48</v>
      </c>
      <c r="D155" s="4" t="s">
        <v>19</v>
      </c>
      <c r="E155" s="8">
        <v>350.38</v>
      </c>
      <c r="F155" s="6">
        <v>5.75</v>
      </c>
      <c r="G155" s="6">
        <v>95</v>
      </c>
      <c r="H155" s="7">
        <v>0</v>
      </c>
      <c r="I155" s="7">
        <v>0</v>
      </c>
      <c r="J155" s="6">
        <f>ROUND((E155*F155),2)</f>
        <v>2014.69</v>
      </c>
      <c r="K155" s="6">
        <f>ROUND((E155*G155),2)</f>
        <v>33286.1</v>
      </c>
      <c r="L155" s="6">
        <f>J155-H155</f>
        <v>2014.69</v>
      </c>
      <c r="M155" s="6">
        <f>K155-I155</f>
        <v>33286.1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38"/>
    </row>
    <row r="156" spans="1:22" s="1" customFormat="1" x14ac:dyDescent="0.25">
      <c r="A156" s="80"/>
      <c r="B156" s="83"/>
      <c r="C156" s="86"/>
      <c r="D156" s="4" t="s">
        <v>20</v>
      </c>
      <c r="E156" s="8">
        <v>370.24</v>
      </c>
      <c r="F156" s="6">
        <v>5.75</v>
      </c>
      <c r="G156" s="6">
        <v>95</v>
      </c>
      <c r="H156" s="7">
        <v>0</v>
      </c>
      <c r="I156" s="7">
        <v>0</v>
      </c>
      <c r="J156" s="6">
        <f t="shared" ref="J156:J166" si="76">ROUND((E156*F156),2)</f>
        <v>2128.88</v>
      </c>
      <c r="K156" s="6">
        <f t="shared" ref="K156:K166" si="77">ROUND((E156*G156),2)</f>
        <v>35172.800000000003</v>
      </c>
      <c r="L156" s="6">
        <f t="shared" ref="L156:L166" si="78">J156-H156</f>
        <v>2128.88</v>
      </c>
      <c r="M156" s="6">
        <f t="shared" ref="M156:M166" si="79">K156-I156</f>
        <v>35172.800000000003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38"/>
    </row>
    <row r="157" spans="1:22" s="1" customFormat="1" x14ac:dyDescent="0.25">
      <c r="A157" s="80"/>
      <c r="B157" s="83"/>
      <c r="C157" s="86"/>
      <c r="D157" s="4" t="s">
        <v>21</v>
      </c>
      <c r="E157" s="8">
        <v>417.96</v>
      </c>
      <c r="F157" s="6">
        <v>5.75</v>
      </c>
      <c r="G157" s="6">
        <v>95</v>
      </c>
      <c r="H157" s="7">
        <v>0</v>
      </c>
      <c r="I157" s="7">
        <v>0</v>
      </c>
      <c r="J157" s="6">
        <f t="shared" si="76"/>
        <v>2403.27</v>
      </c>
      <c r="K157" s="6">
        <f t="shared" si="77"/>
        <v>39706.199999999997</v>
      </c>
      <c r="L157" s="6">
        <f t="shared" si="78"/>
        <v>2403.27</v>
      </c>
      <c r="M157" s="6">
        <f t="shared" si="79"/>
        <v>39706.199999999997</v>
      </c>
      <c r="N157" s="7"/>
      <c r="O157" s="7"/>
      <c r="P157" s="7"/>
      <c r="Q157" s="7"/>
      <c r="R157" s="7"/>
      <c r="S157" s="7"/>
      <c r="T157" s="7"/>
      <c r="U157" s="7"/>
      <c r="V157" s="38"/>
    </row>
    <row r="158" spans="1:22" s="1" customFormat="1" x14ac:dyDescent="0.25">
      <c r="A158" s="80"/>
      <c r="B158" s="83"/>
      <c r="C158" s="86"/>
      <c r="D158" s="4" t="s">
        <v>22</v>
      </c>
      <c r="E158" s="8">
        <v>519.1</v>
      </c>
      <c r="F158" s="6">
        <v>5.75</v>
      </c>
      <c r="G158" s="6">
        <v>95</v>
      </c>
      <c r="H158" s="7">
        <v>0</v>
      </c>
      <c r="I158" s="7">
        <v>0</v>
      </c>
      <c r="J158" s="6">
        <f t="shared" si="76"/>
        <v>2984.83</v>
      </c>
      <c r="K158" s="6">
        <f t="shared" si="77"/>
        <v>49314.5</v>
      </c>
      <c r="L158" s="6">
        <f t="shared" si="78"/>
        <v>2984.83</v>
      </c>
      <c r="M158" s="6">
        <f t="shared" si="79"/>
        <v>49314.5</v>
      </c>
      <c r="N158" s="7"/>
      <c r="O158" s="7"/>
      <c r="P158" s="7"/>
      <c r="Q158" s="7"/>
      <c r="R158" s="7"/>
      <c r="S158" s="7"/>
      <c r="T158" s="7"/>
      <c r="U158" s="7"/>
      <c r="V158" s="38"/>
    </row>
    <row r="159" spans="1:22" s="1" customFormat="1" x14ac:dyDescent="0.25">
      <c r="A159" s="80"/>
      <c r="B159" s="83"/>
      <c r="C159" s="86"/>
      <c r="D159" s="4" t="s">
        <v>23</v>
      </c>
      <c r="E159" s="8">
        <v>535.62</v>
      </c>
      <c r="F159" s="6">
        <v>5.75</v>
      </c>
      <c r="G159" s="6">
        <v>95</v>
      </c>
      <c r="H159" s="7">
        <v>0</v>
      </c>
      <c r="I159" s="7">
        <v>0</v>
      </c>
      <c r="J159" s="6">
        <f t="shared" si="76"/>
        <v>3079.82</v>
      </c>
      <c r="K159" s="6">
        <f t="shared" si="77"/>
        <v>50883.9</v>
      </c>
      <c r="L159" s="6">
        <f t="shared" si="78"/>
        <v>3079.82</v>
      </c>
      <c r="M159" s="6">
        <f t="shared" si="79"/>
        <v>50883.9</v>
      </c>
      <c r="N159" s="7"/>
      <c r="O159" s="7"/>
      <c r="P159" s="7"/>
      <c r="Q159" s="7"/>
      <c r="R159" s="7"/>
      <c r="S159" s="7"/>
      <c r="T159" s="7"/>
      <c r="U159" s="7"/>
      <c r="V159" s="38"/>
    </row>
    <row r="160" spans="1:22" s="1" customFormat="1" x14ac:dyDescent="0.25">
      <c r="A160" s="80"/>
      <c r="B160" s="83"/>
      <c r="C160" s="86"/>
      <c r="D160" s="4" t="s">
        <v>24</v>
      </c>
      <c r="E160" s="63">
        <v>505.72</v>
      </c>
      <c r="F160" s="6">
        <v>5.75</v>
      </c>
      <c r="G160" s="6">
        <v>95</v>
      </c>
      <c r="H160" s="7">
        <v>0</v>
      </c>
      <c r="I160" s="7">
        <v>0</v>
      </c>
      <c r="J160" s="6">
        <v>2907.89</v>
      </c>
      <c r="K160" s="6">
        <v>48043.4</v>
      </c>
      <c r="L160" s="6">
        <f t="shared" si="78"/>
        <v>2907.89</v>
      </c>
      <c r="M160" s="6">
        <f t="shared" si="79"/>
        <v>48043.4</v>
      </c>
      <c r="N160" s="7"/>
      <c r="O160" s="7"/>
      <c r="P160" s="7"/>
      <c r="Q160" s="7"/>
      <c r="R160" s="7"/>
      <c r="S160" s="7"/>
      <c r="T160" s="7"/>
      <c r="U160" s="7"/>
      <c r="V160" s="38"/>
    </row>
    <row r="161" spans="1:22" s="1" customFormat="1" x14ac:dyDescent="0.25">
      <c r="A161" s="80"/>
      <c r="B161" s="83"/>
      <c r="C161" s="86"/>
      <c r="D161" s="4" t="s">
        <v>25</v>
      </c>
      <c r="E161" s="8">
        <v>477.44</v>
      </c>
      <c r="F161" s="6">
        <v>5.75</v>
      </c>
      <c r="G161" s="6">
        <v>95</v>
      </c>
      <c r="H161" s="7">
        <v>0</v>
      </c>
      <c r="I161" s="7">
        <v>0</v>
      </c>
      <c r="J161" s="6">
        <v>2745.28</v>
      </c>
      <c r="K161" s="6">
        <v>45356.800000000003</v>
      </c>
      <c r="L161" s="6">
        <f t="shared" si="78"/>
        <v>2745.28</v>
      </c>
      <c r="M161" s="6">
        <f t="shared" si="79"/>
        <v>45356.800000000003</v>
      </c>
      <c r="N161" s="7"/>
      <c r="O161" s="7"/>
      <c r="P161" s="7"/>
      <c r="Q161" s="7"/>
      <c r="R161" s="7"/>
      <c r="S161" s="7"/>
      <c r="T161" s="7"/>
      <c r="U161" s="7"/>
      <c r="V161" s="38"/>
    </row>
    <row r="162" spans="1:22" s="1" customFormat="1" x14ac:dyDescent="0.25">
      <c r="A162" s="80"/>
      <c r="B162" s="83"/>
      <c r="C162" s="86"/>
      <c r="D162" s="4" t="s">
        <v>26</v>
      </c>
      <c r="E162" s="8">
        <v>575.6</v>
      </c>
      <c r="F162" s="6">
        <v>5.75</v>
      </c>
      <c r="G162" s="6">
        <v>95</v>
      </c>
      <c r="H162" s="7">
        <v>0</v>
      </c>
      <c r="I162" s="7">
        <v>0</v>
      </c>
      <c r="J162" s="6">
        <f t="shared" si="76"/>
        <v>3309.7</v>
      </c>
      <c r="K162" s="6">
        <f t="shared" si="77"/>
        <v>54682</v>
      </c>
      <c r="L162" s="6">
        <f t="shared" si="78"/>
        <v>3309.7</v>
      </c>
      <c r="M162" s="6">
        <f t="shared" si="79"/>
        <v>54682</v>
      </c>
      <c r="N162" s="7"/>
      <c r="O162" s="7"/>
      <c r="P162" s="7"/>
      <c r="Q162" s="7"/>
      <c r="R162" s="7"/>
      <c r="S162" s="7"/>
      <c r="T162" s="7"/>
      <c r="U162" s="7"/>
      <c r="V162" s="38"/>
    </row>
    <row r="163" spans="1:22" s="1" customFormat="1" x14ac:dyDescent="0.25">
      <c r="A163" s="80"/>
      <c r="B163" s="83"/>
      <c r="C163" s="86"/>
      <c r="D163" s="4" t="s">
        <v>27</v>
      </c>
      <c r="E163" s="8">
        <v>545.78</v>
      </c>
      <c r="F163" s="6">
        <v>5.75</v>
      </c>
      <c r="G163" s="6">
        <v>95</v>
      </c>
      <c r="H163" s="7">
        <v>0</v>
      </c>
      <c r="I163" s="7">
        <v>0</v>
      </c>
      <c r="J163" s="6">
        <f t="shared" si="76"/>
        <v>3138.24</v>
      </c>
      <c r="K163" s="6">
        <f t="shared" si="77"/>
        <v>51849.1</v>
      </c>
      <c r="L163" s="6">
        <f t="shared" si="78"/>
        <v>3138.24</v>
      </c>
      <c r="M163" s="6">
        <f t="shared" si="79"/>
        <v>51849.1</v>
      </c>
      <c r="N163" s="7"/>
      <c r="O163" s="7"/>
      <c r="P163" s="7"/>
      <c r="Q163" s="7"/>
      <c r="R163" s="7"/>
      <c r="S163" s="7"/>
      <c r="T163" s="7"/>
      <c r="U163" s="7"/>
      <c r="V163" s="38"/>
    </row>
    <row r="164" spans="1:22" s="1" customFormat="1" x14ac:dyDescent="0.25">
      <c r="A164" s="80"/>
      <c r="B164" s="83"/>
      <c r="C164" s="86"/>
      <c r="D164" s="4" t="s">
        <v>28</v>
      </c>
      <c r="E164" s="8">
        <v>491.34</v>
      </c>
      <c r="F164" s="6">
        <v>5.75</v>
      </c>
      <c r="G164" s="6">
        <v>95</v>
      </c>
      <c r="H164" s="7">
        <v>0</v>
      </c>
      <c r="I164" s="7">
        <v>0</v>
      </c>
      <c r="J164" s="6">
        <f t="shared" si="76"/>
        <v>2825.21</v>
      </c>
      <c r="K164" s="6">
        <f t="shared" si="77"/>
        <v>46677.3</v>
      </c>
      <c r="L164" s="6">
        <f t="shared" si="78"/>
        <v>2825.21</v>
      </c>
      <c r="M164" s="6">
        <f t="shared" si="79"/>
        <v>46677.3</v>
      </c>
      <c r="N164" s="7"/>
      <c r="O164" s="7"/>
      <c r="P164" s="7"/>
      <c r="Q164" s="7"/>
      <c r="R164" s="7"/>
      <c r="S164" s="7"/>
      <c r="T164" s="7"/>
      <c r="U164" s="7"/>
      <c r="V164" s="38"/>
    </row>
    <row r="165" spans="1:22" s="1" customFormat="1" x14ac:dyDescent="0.25">
      <c r="A165" s="80"/>
      <c r="B165" s="83"/>
      <c r="C165" s="86"/>
      <c r="D165" s="4" t="s">
        <v>29</v>
      </c>
      <c r="E165" s="8">
        <v>464.36</v>
      </c>
      <c r="F165" s="6">
        <v>5.75</v>
      </c>
      <c r="G165" s="6">
        <v>95</v>
      </c>
      <c r="H165" s="7">
        <v>0</v>
      </c>
      <c r="I165" s="7">
        <v>0</v>
      </c>
      <c r="J165" s="6">
        <f t="shared" si="76"/>
        <v>2670.07</v>
      </c>
      <c r="K165" s="6">
        <f t="shared" si="77"/>
        <v>44114.2</v>
      </c>
      <c r="L165" s="6">
        <f t="shared" si="78"/>
        <v>2670.07</v>
      </c>
      <c r="M165" s="6">
        <f t="shared" si="79"/>
        <v>44114.2</v>
      </c>
      <c r="N165" s="7"/>
      <c r="O165" s="7"/>
      <c r="P165" s="7"/>
      <c r="Q165" s="7"/>
      <c r="R165" s="7"/>
      <c r="S165" s="7"/>
      <c r="T165" s="7"/>
      <c r="U165" s="7"/>
      <c r="V165" s="38"/>
    </row>
    <row r="166" spans="1:22" s="1" customFormat="1" x14ac:dyDescent="0.25">
      <c r="A166" s="80"/>
      <c r="B166" s="83"/>
      <c r="C166" s="87"/>
      <c r="D166" s="4" t="s">
        <v>30</v>
      </c>
      <c r="E166" s="8">
        <v>402.74</v>
      </c>
      <c r="F166" s="6">
        <v>5.75</v>
      </c>
      <c r="G166" s="6">
        <v>95</v>
      </c>
      <c r="H166" s="7">
        <v>0</v>
      </c>
      <c r="I166" s="7">
        <v>0</v>
      </c>
      <c r="J166" s="6">
        <f t="shared" si="76"/>
        <v>2315.7600000000002</v>
      </c>
      <c r="K166" s="6">
        <f t="shared" si="77"/>
        <v>38260.300000000003</v>
      </c>
      <c r="L166" s="6">
        <f t="shared" si="78"/>
        <v>2315.7600000000002</v>
      </c>
      <c r="M166" s="6">
        <f t="shared" si="79"/>
        <v>38260.300000000003</v>
      </c>
      <c r="N166" s="7"/>
      <c r="O166" s="7"/>
      <c r="P166" s="7"/>
      <c r="Q166" s="7"/>
      <c r="R166" s="7"/>
      <c r="S166" s="7"/>
      <c r="T166" s="7"/>
      <c r="U166" s="7"/>
      <c r="V166" s="38"/>
    </row>
    <row r="167" spans="1:22" s="13" customFormat="1" x14ac:dyDescent="0.25">
      <c r="A167" s="80"/>
      <c r="B167" s="83"/>
      <c r="C167" s="18" t="s">
        <v>32</v>
      </c>
      <c r="D167" s="10" t="s">
        <v>74</v>
      </c>
      <c r="E167" s="48">
        <f>SUM(E155:E166)</f>
        <v>5656.2799999999988</v>
      </c>
      <c r="F167" s="10"/>
      <c r="G167" s="10"/>
      <c r="H167" s="12">
        <f>SUM(H155:H166)</f>
        <v>0</v>
      </c>
      <c r="I167" s="12">
        <f>SUM(I155:I166)</f>
        <v>0</v>
      </c>
      <c r="J167" s="12">
        <f>SUM(J155:J166)</f>
        <v>32523.64</v>
      </c>
      <c r="K167" s="12">
        <f t="shared" ref="K167:U167" si="80">SUM(K155:K166)</f>
        <v>537346.6</v>
      </c>
      <c r="L167" s="12">
        <f t="shared" si="80"/>
        <v>32523.64</v>
      </c>
      <c r="M167" s="12">
        <f t="shared" si="80"/>
        <v>537346.6</v>
      </c>
      <c r="N167" s="12">
        <f t="shared" si="80"/>
        <v>0</v>
      </c>
      <c r="O167" s="12">
        <f t="shared" si="80"/>
        <v>0</v>
      </c>
      <c r="P167" s="12">
        <f t="shared" si="80"/>
        <v>0</v>
      </c>
      <c r="Q167" s="12">
        <f t="shared" si="80"/>
        <v>0</v>
      </c>
      <c r="R167" s="12">
        <f t="shared" si="80"/>
        <v>0</v>
      </c>
      <c r="S167" s="12">
        <f t="shared" si="80"/>
        <v>0</v>
      </c>
      <c r="T167" s="12">
        <f t="shared" si="80"/>
        <v>0</v>
      </c>
      <c r="U167" s="12">
        <f t="shared" si="80"/>
        <v>0</v>
      </c>
      <c r="V167" s="39"/>
    </row>
    <row r="168" spans="1:22" ht="14.45" customHeight="1" thickBot="1" x14ac:dyDescent="0.3">
      <c r="A168" s="81"/>
      <c r="B168" s="84"/>
      <c r="C168" s="22" t="s">
        <v>31</v>
      </c>
      <c r="D168" s="69">
        <v>44926</v>
      </c>
      <c r="E168" s="23"/>
      <c r="F168" s="52"/>
      <c r="G168" s="22"/>
      <c r="H168" s="76">
        <v>167680.09</v>
      </c>
      <c r="I168" s="76">
        <v>1261843.8600000001</v>
      </c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27"/>
    </row>
    <row r="169" spans="1:22" ht="14.45" customHeight="1" x14ac:dyDescent="0.25">
      <c r="A169" s="79">
        <v>12</v>
      </c>
      <c r="B169" s="82" t="s">
        <v>47</v>
      </c>
      <c r="C169" s="34"/>
      <c r="D169" s="68"/>
      <c r="E169" s="35"/>
      <c r="F169" s="45"/>
      <c r="G169" s="45"/>
      <c r="H169" s="36"/>
      <c r="I169" s="36"/>
      <c r="J169" s="44"/>
      <c r="K169" s="44"/>
      <c r="L169" s="44"/>
      <c r="M169" s="44"/>
      <c r="N169" s="36"/>
      <c r="O169" s="36"/>
      <c r="P169" s="36"/>
      <c r="Q169" s="36"/>
      <c r="R169" s="36"/>
      <c r="S169" s="36"/>
      <c r="T169" s="36"/>
      <c r="U169" s="36"/>
      <c r="V169" s="37"/>
    </row>
    <row r="170" spans="1:22" s="1" customFormat="1" ht="14.45" customHeight="1" x14ac:dyDescent="0.25">
      <c r="A170" s="80"/>
      <c r="B170" s="83"/>
      <c r="C170" s="85" t="s">
        <v>49</v>
      </c>
      <c r="D170" s="4" t="s">
        <v>19</v>
      </c>
      <c r="E170" s="8">
        <v>368.34</v>
      </c>
      <c r="F170" s="6">
        <v>5.75</v>
      </c>
      <c r="G170" s="6">
        <v>95</v>
      </c>
      <c r="H170" s="7">
        <v>0</v>
      </c>
      <c r="I170" s="7">
        <v>0</v>
      </c>
      <c r="J170" s="6">
        <f>ROUND((E170*F170),2)</f>
        <v>2117.96</v>
      </c>
      <c r="K170" s="6">
        <f>ROUND((E170*G170),2)</f>
        <v>34992.300000000003</v>
      </c>
      <c r="L170" s="6">
        <f>J170-H170</f>
        <v>2117.96</v>
      </c>
      <c r="M170" s="6">
        <f>K170-I170</f>
        <v>34992.300000000003</v>
      </c>
      <c r="N170" s="7">
        <v>0</v>
      </c>
      <c r="O170" s="7">
        <v>0</v>
      </c>
      <c r="P170" s="72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38"/>
    </row>
    <row r="171" spans="1:22" s="1" customFormat="1" x14ac:dyDescent="0.25">
      <c r="A171" s="80"/>
      <c r="B171" s="83"/>
      <c r="C171" s="86"/>
      <c r="D171" s="4" t="s">
        <v>20</v>
      </c>
      <c r="E171" s="8">
        <v>411.46</v>
      </c>
      <c r="F171" s="6">
        <v>5.75</v>
      </c>
      <c r="G171" s="6">
        <v>95</v>
      </c>
      <c r="H171" s="7">
        <v>0</v>
      </c>
      <c r="I171" s="7">
        <v>0</v>
      </c>
      <c r="J171" s="6">
        <f t="shared" ref="J171:J181" si="81">ROUND((E171*F171),2)</f>
        <v>2365.9</v>
      </c>
      <c r="K171" s="6">
        <f t="shared" ref="K171:K181" si="82">ROUND((E171*G171),2)</f>
        <v>39088.699999999997</v>
      </c>
      <c r="L171" s="6">
        <f t="shared" ref="L171:L181" si="83">J171-H171</f>
        <v>2365.9</v>
      </c>
      <c r="M171" s="6">
        <f t="shared" ref="M171:M181" si="84">K171-I171</f>
        <v>39088.699999999997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38"/>
    </row>
    <row r="172" spans="1:22" s="1" customFormat="1" x14ac:dyDescent="0.25">
      <c r="A172" s="80"/>
      <c r="B172" s="83"/>
      <c r="C172" s="86"/>
      <c r="D172" s="4" t="s">
        <v>21</v>
      </c>
      <c r="E172" s="8">
        <v>427.18</v>
      </c>
      <c r="F172" s="6">
        <v>5.75</v>
      </c>
      <c r="G172" s="6">
        <v>95</v>
      </c>
      <c r="H172" s="7">
        <v>0</v>
      </c>
      <c r="I172" s="7">
        <v>0</v>
      </c>
      <c r="J172" s="6">
        <f t="shared" si="81"/>
        <v>2456.29</v>
      </c>
      <c r="K172" s="6">
        <f t="shared" si="82"/>
        <v>40582.1</v>
      </c>
      <c r="L172" s="6">
        <f t="shared" si="83"/>
        <v>2456.29</v>
      </c>
      <c r="M172" s="6">
        <f t="shared" si="84"/>
        <v>40582.1</v>
      </c>
      <c r="N172" s="7"/>
      <c r="O172" s="7"/>
      <c r="P172" s="7"/>
      <c r="Q172" s="7"/>
      <c r="R172" s="7"/>
      <c r="S172" s="7"/>
      <c r="T172" s="7"/>
      <c r="U172" s="7"/>
      <c r="V172" s="38"/>
    </row>
    <row r="173" spans="1:22" s="1" customFormat="1" x14ac:dyDescent="0.25">
      <c r="A173" s="80"/>
      <c r="B173" s="83"/>
      <c r="C173" s="86"/>
      <c r="D173" s="4" t="s">
        <v>22</v>
      </c>
      <c r="E173" s="8">
        <v>414.56</v>
      </c>
      <c r="F173" s="6">
        <v>5.75</v>
      </c>
      <c r="G173" s="6">
        <v>95</v>
      </c>
      <c r="H173" s="7">
        <v>0</v>
      </c>
      <c r="I173" s="7">
        <v>0</v>
      </c>
      <c r="J173" s="6">
        <f t="shared" si="81"/>
        <v>2383.7199999999998</v>
      </c>
      <c r="K173" s="6">
        <f t="shared" si="82"/>
        <v>39383.199999999997</v>
      </c>
      <c r="L173" s="6">
        <f t="shared" si="83"/>
        <v>2383.7199999999998</v>
      </c>
      <c r="M173" s="6">
        <f t="shared" si="84"/>
        <v>39383.199999999997</v>
      </c>
      <c r="N173" s="7"/>
      <c r="O173" s="7"/>
      <c r="P173" s="7"/>
      <c r="Q173" s="7"/>
      <c r="R173" s="7"/>
      <c r="S173" s="7"/>
      <c r="T173" s="7"/>
      <c r="U173" s="7"/>
      <c r="V173" s="38"/>
    </row>
    <row r="174" spans="1:22" s="1" customFormat="1" x14ac:dyDescent="0.25">
      <c r="A174" s="80"/>
      <c r="B174" s="83"/>
      <c r="C174" s="86"/>
      <c r="D174" s="4" t="s">
        <v>23</v>
      </c>
      <c r="E174" s="8">
        <v>400.7</v>
      </c>
      <c r="F174" s="6">
        <v>5.75</v>
      </c>
      <c r="G174" s="6">
        <v>95</v>
      </c>
      <c r="H174" s="7">
        <v>0</v>
      </c>
      <c r="I174" s="7">
        <v>0</v>
      </c>
      <c r="J174" s="6">
        <f t="shared" si="81"/>
        <v>2304.0300000000002</v>
      </c>
      <c r="K174" s="6">
        <f t="shared" si="82"/>
        <v>38066.5</v>
      </c>
      <c r="L174" s="6">
        <f t="shared" si="83"/>
        <v>2304.0300000000002</v>
      </c>
      <c r="M174" s="6">
        <f t="shared" si="84"/>
        <v>38066.5</v>
      </c>
      <c r="N174" s="7"/>
      <c r="O174" s="7"/>
      <c r="P174" s="7"/>
      <c r="Q174" s="7"/>
      <c r="R174" s="7"/>
      <c r="S174" s="7"/>
      <c r="T174" s="7"/>
      <c r="U174" s="7"/>
      <c r="V174" s="38"/>
    </row>
    <row r="175" spans="1:22" s="1" customFormat="1" x14ac:dyDescent="0.25">
      <c r="A175" s="80"/>
      <c r="B175" s="83"/>
      <c r="C175" s="86"/>
      <c r="D175" s="4" t="s">
        <v>24</v>
      </c>
      <c r="E175" s="8">
        <v>567.91999999999996</v>
      </c>
      <c r="F175" s="6">
        <v>5.75</v>
      </c>
      <c r="G175" s="6">
        <v>95</v>
      </c>
      <c r="H175" s="7">
        <v>0</v>
      </c>
      <c r="I175" s="7">
        <v>0</v>
      </c>
      <c r="J175" s="6">
        <f t="shared" si="81"/>
        <v>3265.54</v>
      </c>
      <c r="K175" s="6">
        <f t="shared" si="82"/>
        <v>53952.4</v>
      </c>
      <c r="L175" s="6">
        <f t="shared" si="83"/>
        <v>3265.54</v>
      </c>
      <c r="M175" s="6">
        <f t="shared" si="84"/>
        <v>53952.4</v>
      </c>
      <c r="N175" s="7"/>
      <c r="O175" s="7"/>
      <c r="P175" s="7"/>
      <c r="Q175" s="7"/>
      <c r="R175" s="7"/>
      <c r="S175" s="7"/>
      <c r="T175" s="7"/>
      <c r="U175" s="7"/>
      <c r="V175" s="38"/>
    </row>
    <row r="176" spans="1:22" s="1" customFormat="1" x14ac:dyDescent="0.25">
      <c r="A176" s="80"/>
      <c r="B176" s="83"/>
      <c r="C176" s="86"/>
      <c r="D176" s="4" t="s">
        <v>25</v>
      </c>
      <c r="E176" s="8">
        <v>511.32</v>
      </c>
      <c r="F176" s="6">
        <v>5.75</v>
      </c>
      <c r="G176" s="6">
        <v>95</v>
      </c>
      <c r="H176" s="7">
        <v>0</v>
      </c>
      <c r="I176" s="7">
        <v>0</v>
      </c>
      <c r="J176" s="6">
        <f t="shared" si="81"/>
        <v>2940.09</v>
      </c>
      <c r="K176" s="6">
        <f t="shared" si="82"/>
        <v>48575.4</v>
      </c>
      <c r="L176" s="6">
        <f t="shared" si="83"/>
        <v>2940.09</v>
      </c>
      <c r="M176" s="6">
        <f t="shared" si="84"/>
        <v>48575.4</v>
      </c>
      <c r="N176" s="7"/>
      <c r="O176" s="7"/>
      <c r="P176" s="7"/>
      <c r="Q176" s="7"/>
      <c r="R176" s="7"/>
      <c r="S176" s="7"/>
      <c r="T176" s="7"/>
      <c r="U176" s="7"/>
      <c r="V176" s="38"/>
    </row>
    <row r="177" spans="1:22" s="1" customFormat="1" x14ac:dyDescent="0.25">
      <c r="A177" s="80"/>
      <c r="B177" s="83"/>
      <c r="C177" s="86"/>
      <c r="D177" s="4" t="s">
        <v>26</v>
      </c>
      <c r="E177" s="8">
        <v>681.96</v>
      </c>
      <c r="F177" s="6">
        <v>5.75</v>
      </c>
      <c r="G177" s="6">
        <v>95</v>
      </c>
      <c r="H177" s="7">
        <v>0</v>
      </c>
      <c r="I177" s="7">
        <v>0</v>
      </c>
      <c r="J177" s="6">
        <f t="shared" si="81"/>
        <v>3921.27</v>
      </c>
      <c r="K177" s="6">
        <f t="shared" si="82"/>
        <v>64786.2</v>
      </c>
      <c r="L177" s="6">
        <f t="shared" si="83"/>
        <v>3921.27</v>
      </c>
      <c r="M177" s="6">
        <f t="shared" si="84"/>
        <v>64786.2</v>
      </c>
      <c r="N177" s="7"/>
      <c r="O177" s="7"/>
      <c r="P177" s="7"/>
      <c r="Q177" s="7"/>
      <c r="R177" s="7"/>
      <c r="S177" s="7"/>
      <c r="T177" s="7"/>
      <c r="U177" s="7"/>
      <c r="V177" s="38"/>
    </row>
    <row r="178" spans="1:22" s="1" customFormat="1" x14ac:dyDescent="0.25">
      <c r="A178" s="80"/>
      <c r="B178" s="83"/>
      <c r="C178" s="86"/>
      <c r="D178" s="4" t="s">
        <v>27</v>
      </c>
      <c r="E178" s="8">
        <v>585.91999999999996</v>
      </c>
      <c r="F178" s="6">
        <v>5.75</v>
      </c>
      <c r="G178" s="6">
        <v>95</v>
      </c>
      <c r="H178" s="7">
        <v>0</v>
      </c>
      <c r="I178" s="7">
        <v>0</v>
      </c>
      <c r="J178" s="6">
        <f t="shared" si="81"/>
        <v>3369.04</v>
      </c>
      <c r="K178" s="6">
        <f t="shared" si="82"/>
        <v>55662.400000000001</v>
      </c>
      <c r="L178" s="6">
        <f t="shared" si="83"/>
        <v>3369.04</v>
      </c>
      <c r="M178" s="6">
        <f t="shared" si="84"/>
        <v>55662.400000000001</v>
      </c>
      <c r="N178" s="7"/>
      <c r="O178" s="7"/>
      <c r="P178" s="7"/>
      <c r="Q178" s="7"/>
      <c r="R178" s="7"/>
      <c r="S178" s="7"/>
      <c r="T178" s="7"/>
      <c r="U178" s="7"/>
      <c r="V178" s="38"/>
    </row>
    <row r="179" spans="1:22" s="1" customFormat="1" x14ac:dyDescent="0.25">
      <c r="A179" s="80"/>
      <c r="B179" s="83"/>
      <c r="C179" s="86"/>
      <c r="D179" s="4" t="s">
        <v>28</v>
      </c>
      <c r="E179" s="8">
        <v>511.48</v>
      </c>
      <c r="F179" s="6">
        <v>5.75</v>
      </c>
      <c r="G179" s="6">
        <v>95</v>
      </c>
      <c r="H179" s="7">
        <v>0</v>
      </c>
      <c r="I179" s="7">
        <v>0</v>
      </c>
      <c r="J179" s="6">
        <f t="shared" si="81"/>
        <v>2941.01</v>
      </c>
      <c r="K179" s="6">
        <f t="shared" si="82"/>
        <v>48590.6</v>
      </c>
      <c r="L179" s="6">
        <f t="shared" si="83"/>
        <v>2941.01</v>
      </c>
      <c r="M179" s="6">
        <f t="shared" si="84"/>
        <v>48590.6</v>
      </c>
      <c r="N179" s="7"/>
      <c r="O179" s="7"/>
      <c r="P179" s="7"/>
      <c r="Q179" s="7"/>
      <c r="R179" s="7"/>
      <c r="S179" s="7"/>
      <c r="T179" s="7"/>
      <c r="U179" s="7"/>
      <c r="V179" s="38"/>
    </row>
    <row r="180" spans="1:22" s="1" customFormat="1" x14ac:dyDescent="0.25">
      <c r="A180" s="80"/>
      <c r="B180" s="83"/>
      <c r="C180" s="86"/>
      <c r="D180" s="4" t="s">
        <v>29</v>
      </c>
      <c r="E180" s="8">
        <v>457.08</v>
      </c>
      <c r="F180" s="6">
        <v>5.75</v>
      </c>
      <c r="G180" s="6">
        <v>95</v>
      </c>
      <c r="H180" s="7">
        <v>0</v>
      </c>
      <c r="I180" s="7">
        <v>0</v>
      </c>
      <c r="J180" s="6">
        <f t="shared" si="81"/>
        <v>2628.21</v>
      </c>
      <c r="K180" s="6">
        <f t="shared" si="82"/>
        <v>43422.6</v>
      </c>
      <c r="L180" s="6">
        <f t="shared" si="83"/>
        <v>2628.21</v>
      </c>
      <c r="M180" s="6">
        <f t="shared" si="84"/>
        <v>43422.6</v>
      </c>
      <c r="N180" s="7"/>
      <c r="O180" s="7"/>
      <c r="P180" s="7"/>
      <c r="Q180" s="7"/>
      <c r="R180" s="7"/>
      <c r="S180" s="7"/>
      <c r="T180" s="7"/>
      <c r="U180" s="7"/>
      <c r="V180" s="38"/>
    </row>
    <row r="181" spans="1:22" s="1" customFormat="1" x14ac:dyDescent="0.25">
      <c r="A181" s="80"/>
      <c r="B181" s="83"/>
      <c r="C181" s="87"/>
      <c r="D181" s="4" t="s">
        <v>30</v>
      </c>
      <c r="E181" s="8">
        <v>388.08</v>
      </c>
      <c r="F181" s="6">
        <v>5.75</v>
      </c>
      <c r="G181" s="6">
        <v>95</v>
      </c>
      <c r="H181" s="7">
        <v>0</v>
      </c>
      <c r="I181" s="7">
        <v>0</v>
      </c>
      <c r="J181" s="6">
        <f t="shared" si="81"/>
        <v>2231.46</v>
      </c>
      <c r="K181" s="6">
        <f t="shared" si="82"/>
        <v>36867.599999999999</v>
      </c>
      <c r="L181" s="6">
        <f t="shared" si="83"/>
        <v>2231.46</v>
      </c>
      <c r="M181" s="6">
        <f t="shared" si="84"/>
        <v>36867.599999999999</v>
      </c>
      <c r="N181" s="7"/>
      <c r="O181" s="7"/>
      <c r="P181" s="7"/>
      <c r="Q181" s="7"/>
      <c r="R181" s="7"/>
      <c r="S181" s="7"/>
      <c r="T181" s="7"/>
      <c r="U181" s="7"/>
      <c r="V181" s="38"/>
    </row>
    <row r="182" spans="1:22" s="13" customFormat="1" x14ac:dyDescent="0.25">
      <c r="A182" s="80"/>
      <c r="B182" s="83"/>
      <c r="C182" s="18" t="s">
        <v>32</v>
      </c>
      <c r="D182" s="10" t="s">
        <v>74</v>
      </c>
      <c r="E182" s="11">
        <f>SUM(E170:E181)</f>
        <v>5726</v>
      </c>
      <c r="F182" s="10"/>
      <c r="G182" s="10"/>
      <c r="H182" s="12">
        <f>SUM(H170:H181)</f>
        <v>0</v>
      </c>
      <c r="I182" s="12">
        <f t="shared" ref="I182:U182" si="85">SUM(I170:I181)</f>
        <v>0</v>
      </c>
      <c r="J182" s="12">
        <f t="shared" si="85"/>
        <v>32924.520000000004</v>
      </c>
      <c r="K182" s="12">
        <f t="shared" si="85"/>
        <v>543970</v>
      </c>
      <c r="L182" s="12">
        <f t="shared" si="85"/>
        <v>32924.520000000004</v>
      </c>
      <c r="M182" s="12">
        <f t="shared" si="85"/>
        <v>543970</v>
      </c>
      <c r="N182" s="12">
        <f t="shared" si="85"/>
        <v>0</v>
      </c>
      <c r="O182" s="12">
        <f t="shared" si="85"/>
        <v>0</v>
      </c>
      <c r="P182" s="12">
        <f t="shared" si="85"/>
        <v>0</v>
      </c>
      <c r="Q182" s="12">
        <f t="shared" si="85"/>
        <v>0</v>
      </c>
      <c r="R182" s="12">
        <f t="shared" si="85"/>
        <v>0</v>
      </c>
      <c r="S182" s="12">
        <f t="shared" si="85"/>
        <v>0</v>
      </c>
      <c r="T182" s="12">
        <f t="shared" si="85"/>
        <v>0</v>
      </c>
      <c r="U182" s="12">
        <f t="shared" si="85"/>
        <v>0</v>
      </c>
      <c r="V182" s="39"/>
    </row>
    <row r="183" spans="1:22" ht="14.45" customHeight="1" thickBot="1" x14ac:dyDescent="0.3">
      <c r="A183" s="81"/>
      <c r="B183" s="84"/>
      <c r="C183" s="22" t="s">
        <v>31</v>
      </c>
      <c r="D183" s="67">
        <v>44926</v>
      </c>
      <c r="E183" s="23"/>
      <c r="F183" s="22"/>
      <c r="G183" s="22"/>
      <c r="H183" s="64">
        <v>151610.82999999999</v>
      </c>
      <c r="I183" s="64">
        <v>1492000.19</v>
      </c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27"/>
    </row>
    <row r="184" spans="1:22" ht="14.45" customHeight="1" x14ac:dyDescent="0.25">
      <c r="A184" s="79">
        <v>13</v>
      </c>
      <c r="B184" s="82" t="s">
        <v>47</v>
      </c>
      <c r="C184" s="34"/>
      <c r="D184" s="34"/>
      <c r="E184" s="35"/>
      <c r="F184" s="45"/>
      <c r="G184" s="45"/>
      <c r="H184" s="36"/>
      <c r="I184" s="36"/>
      <c r="J184" s="44"/>
      <c r="K184" s="44"/>
      <c r="L184" s="44"/>
      <c r="M184" s="44"/>
      <c r="N184" s="36"/>
      <c r="O184" s="36"/>
      <c r="P184" s="36"/>
      <c r="Q184" s="36"/>
      <c r="R184" s="36"/>
      <c r="S184" s="36"/>
      <c r="T184" s="36"/>
      <c r="U184" s="36"/>
      <c r="V184" s="37"/>
    </row>
    <row r="185" spans="1:22" s="1" customFormat="1" ht="14.45" customHeight="1" x14ac:dyDescent="0.25">
      <c r="A185" s="80"/>
      <c r="B185" s="83"/>
      <c r="C185" s="85" t="s">
        <v>50</v>
      </c>
      <c r="D185" s="4" t="s">
        <v>19</v>
      </c>
      <c r="E185" s="8">
        <v>422.7</v>
      </c>
      <c r="F185" s="6">
        <v>5.75</v>
      </c>
      <c r="G185" s="6">
        <v>95</v>
      </c>
      <c r="H185" s="7">
        <v>0</v>
      </c>
      <c r="I185" s="7">
        <v>0</v>
      </c>
      <c r="J185" s="6">
        <f>ROUND((E185*F185),2)</f>
        <v>2430.5300000000002</v>
      </c>
      <c r="K185" s="6">
        <f>ROUND((E185*G185),2)</f>
        <v>40156.5</v>
      </c>
      <c r="L185" s="6">
        <f>J185-H185</f>
        <v>2430.5300000000002</v>
      </c>
      <c r="M185" s="6">
        <f>K185-I185</f>
        <v>40156.5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38"/>
    </row>
    <row r="186" spans="1:22" s="1" customFormat="1" x14ac:dyDescent="0.25">
      <c r="A186" s="80"/>
      <c r="B186" s="83"/>
      <c r="C186" s="86"/>
      <c r="D186" s="4" t="s">
        <v>20</v>
      </c>
      <c r="E186" s="8">
        <v>401.16</v>
      </c>
      <c r="F186" s="6">
        <v>5.75</v>
      </c>
      <c r="G186" s="6">
        <v>95</v>
      </c>
      <c r="H186" s="7">
        <v>0</v>
      </c>
      <c r="I186" s="7">
        <v>0</v>
      </c>
      <c r="J186" s="6">
        <f t="shared" ref="J186:J196" si="86">ROUND((E186*F186),2)</f>
        <v>2306.67</v>
      </c>
      <c r="K186" s="6">
        <f t="shared" ref="K186:K196" si="87">ROUND((E186*G186),2)</f>
        <v>38110.199999999997</v>
      </c>
      <c r="L186" s="6">
        <f t="shared" ref="L186:L196" si="88">J186-H186</f>
        <v>2306.67</v>
      </c>
      <c r="M186" s="6">
        <f t="shared" ref="M186:M196" si="89">K186-I186</f>
        <v>38110.199999999997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38"/>
    </row>
    <row r="187" spans="1:22" s="1" customFormat="1" x14ac:dyDescent="0.25">
      <c r="A187" s="80"/>
      <c r="B187" s="83"/>
      <c r="C187" s="86"/>
      <c r="D187" s="4" t="s">
        <v>21</v>
      </c>
      <c r="E187" s="8">
        <v>431.68</v>
      </c>
      <c r="F187" s="6">
        <v>5.75</v>
      </c>
      <c r="G187" s="6">
        <v>95</v>
      </c>
      <c r="H187" s="7">
        <v>0</v>
      </c>
      <c r="I187" s="7">
        <v>0</v>
      </c>
      <c r="J187" s="6">
        <f t="shared" si="86"/>
        <v>2482.16</v>
      </c>
      <c r="K187" s="6">
        <f t="shared" si="87"/>
        <v>41009.599999999999</v>
      </c>
      <c r="L187" s="6">
        <f t="shared" si="88"/>
        <v>2482.16</v>
      </c>
      <c r="M187" s="6">
        <f t="shared" si="89"/>
        <v>41009.599999999999</v>
      </c>
      <c r="N187" s="7"/>
      <c r="O187" s="7"/>
      <c r="P187" s="7"/>
      <c r="Q187" s="7"/>
      <c r="R187" s="7"/>
      <c r="S187" s="7"/>
      <c r="T187" s="7"/>
      <c r="U187" s="7"/>
      <c r="V187" s="38"/>
    </row>
    <row r="188" spans="1:22" s="1" customFormat="1" x14ac:dyDescent="0.25">
      <c r="A188" s="80"/>
      <c r="B188" s="83"/>
      <c r="C188" s="86"/>
      <c r="D188" s="4" t="s">
        <v>22</v>
      </c>
      <c r="E188" s="8">
        <v>576.34</v>
      </c>
      <c r="F188" s="6">
        <v>5.75</v>
      </c>
      <c r="G188" s="6">
        <v>95</v>
      </c>
      <c r="H188" s="7">
        <v>0</v>
      </c>
      <c r="I188" s="7">
        <v>0</v>
      </c>
      <c r="J188" s="6">
        <f t="shared" si="86"/>
        <v>3313.96</v>
      </c>
      <c r="K188" s="6">
        <f t="shared" si="87"/>
        <v>54752.3</v>
      </c>
      <c r="L188" s="6">
        <f t="shared" si="88"/>
        <v>3313.96</v>
      </c>
      <c r="M188" s="6">
        <f t="shared" si="89"/>
        <v>54752.3</v>
      </c>
      <c r="N188" s="7"/>
      <c r="O188" s="7"/>
      <c r="P188" s="7"/>
      <c r="Q188" s="7"/>
      <c r="R188" s="7"/>
      <c r="S188" s="7"/>
      <c r="T188" s="7"/>
      <c r="U188" s="7"/>
      <c r="V188" s="38"/>
    </row>
    <row r="189" spans="1:22" s="1" customFormat="1" x14ac:dyDescent="0.25">
      <c r="A189" s="80"/>
      <c r="B189" s="83"/>
      <c r="C189" s="86"/>
      <c r="D189" s="4" t="s">
        <v>23</v>
      </c>
      <c r="E189" s="8">
        <v>581.17999999999995</v>
      </c>
      <c r="F189" s="6">
        <v>5.75</v>
      </c>
      <c r="G189" s="6">
        <v>95</v>
      </c>
      <c r="H189" s="7">
        <v>0</v>
      </c>
      <c r="I189" s="7">
        <v>0</v>
      </c>
      <c r="J189" s="6">
        <f t="shared" si="86"/>
        <v>3341.79</v>
      </c>
      <c r="K189" s="6">
        <f t="shared" si="87"/>
        <v>55212.1</v>
      </c>
      <c r="L189" s="6">
        <f t="shared" si="88"/>
        <v>3341.79</v>
      </c>
      <c r="M189" s="6">
        <f t="shared" si="89"/>
        <v>55212.1</v>
      </c>
      <c r="N189" s="7"/>
      <c r="O189" s="7"/>
      <c r="P189" s="7"/>
      <c r="Q189" s="7"/>
      <c r="R189" s="7"/>
      <c r="S189" s="7"/>
      <c r="T189" s="7"/>
      <c r="U189" s="7"/>
      <c r="V189" s="38"/>
    </row>
    <row r="190" spans="1:22" s="1" customFormat="1" x14ac:dyDescent="0.25">
      <c r="A190" s="80"/>
      <c r="B190" s="83"/>
      <c r="C190" s="86"/>
      <c r="D190" s="4" t="s">
        <v>24</v>
      </c>
      <c r="E190" s="8">
        <v>557.24</v>
      </c>
      <c r="F190" s="6">
        <v>5.75</v>
      </c>
      <c r="G190" s="6">
        <v>95</v>
      </c>
      <c r="H190" s="7">
        <v>0</v>
      </c>
      <c r="I190" s="7">
        <v>0</v>
      </c>
      <c r="J190" s="6">
        <f t="shared" si="86"/>
        <v>3204.13</v>
      </c>
      <c r="K190" s="6">
        <f t="shared" si="87"/>
        <v>52937.8</v>
      </c>
      <c r="L190" s="6">
        <f t="shared" si="88"/>
        <v>3204.13</v>
      </c>
      <c r="M190" s="6">
        <f t="shared" si="89"/>
        <v>52937.8</v>
      </c>
      <c r="N190" s="7"/>
      <c r="O190" s="7"/>
      <c r="P190" s="7"/>
      <c r="Q190" s="7"/>
      <c r="R190" s="7"/>
      <c r="S190" s="7"/>
      <c r="T190" s="7"/>
      <c r="U190" s="7"/>
      <c r="V190" s="38"/>
    </row>
    <row r="191" spans="1:22" s="1" customFormat="1" x14ac:dyDescent="0.25">
      <c r="A191" s="80"/>
      <c r="B191" s="83"/>
      <c r="C191" s="86"/>
      <c r="D191" s="4" t="s">
        <v>25</v>
      </c>
      <c r="E191" s="8">
        <v>519.16</v>
      </c>
      <c r="F191" s="6">
        <v>5.75</v>
      </c>
      <c r="G191" s="6">
        <v>95</v>
      </c>
      <c r="H191" s="7">
        <v>0</v>
      </c>
      <c r="I191" s="7">
        <v>0</v>
      </c>
      <c r="J191" s="6">
        <f t="shared" si="86"/>
        <v>2985.17</v>
      </c>
      <c r="K191" s="6">
        <f t="shared" si="87"/>
        <v>49320.2</v>
      </c>
      <c r="L191" s="6">
        <f t="shared" si="88"/>
        <v>2985.17</v>
      </c>
      <c r="M191" s="6">
        <f t="shared" si="89"/>
        <v>49320.2</v>
      </c>
      <c r="N191" s="7"/>
      <c r="O191" s="7"/>
      <c r="P191" s="7"/>
      <c r="Q191" s="7"/>
      <c r="R191" s="7"/>
      <c r="S191" s="7"/>
      <c r="T191" s="7"/>
      <c r="U191" s="7"/>
      <c r="V191" s="38"/>
    </row>
    <row r="192" spans="1:22" s="1" customFormat="1" x14ac:dyDescent="0.25">
      <c r="A192" s="80"/>
      <c r="B192" s="83"/>
      <c r="C192" s="86"/>
      <c r="D192" s="4" t="s">
        <v>26</v>
      </c>
      <c r="E192" s="8">
        <v>635.74</v>
      </c>
      <c r="F192" s="6">
        <v>5.75</v>
      </c>
      <c r="G192" s="6">
        <v>95</v>
      </c>
      <c r="H192" s="7">
        <v>0</v>
      </c>
      <c r="I192" s="7">
        <v>0</v>
      </c>
      <c r="J192" s="6">
        <f t="shared" si="86"/>
        <v>3655.51</v>
      </c>
      <c r="K192" s="6">
        <f t="shared" si="87"/>
        <v>60395.3</v>
      </c>
      <c r="L192" s="6">
        <f t="shared" si="88"/>
        <v>3655.51</v>
      </c>
      <c r="M192" s="6">
        <f t="shared" si="89"/>
        <v>60395.3</v>
      </c>
      <c r="N192" s="7"/>
      <c r="O192" s="7"/>
      <c r="P192" s="7"/>
      <c r="Q192" s="7"/>
      <c r="R192" s="7"/>
      <c r="S192" s="7"/>
      <c r="T192" s="7"/>
      <c r="U192" s="7"/>
      <c r="V192" s="38"/>
    </row>
    <row r="193" spans="1:22" s="1" customFormat="1" x14ac:dyDescent="0.25">
      <c r="A193" s="80"/>
      <c r="B193" s="83"/>
      <c r="C193" s="86"/>
      <c r="D193" s="4" t="s">
        <v>27</v>
      </c>
      <c r="E193" s="8">
        <v>594.67999999999995</v>
      </c>
      <c r="F193" s="6">
        <v>5.75</v>
      </c>
      <c r="G193" s="6">
        <v>95</v>
      </c>
      <c r="H193" s="7">
        <v>0</v>
      </c>
      <c r="I193" s="7">
        <v>0</v>
      </c>
      <c r="J193" s="6">
        <f t="shared" si="86"/>
        <v>3419.41</v>
      </c>
      <c r="K193" s="6">
        <f t="shared" si="87"/>
        <v>56494.6</v>
      </c>
      <c r="L193" s="6">
        <f t="shared" si="88"/>
        <v>3419.41</v>
      </c>
      <c r="M193" s="6">
        <f t="shared" si="89"/>
        <v>56494.6</v>
      </c>
      <c r="N193" s="7"/>
      <c r="O193" s="7"/>
      <c r="P193" s="7"/>
      <c r="Q193" s="7"/>
      <c r="R193" s="7"/>
      <c r="S193" s="7"/>
      <c r="T193" s="7"/>
      <c r="U193" s="7"/>
      <c r="V193" s="38"/>
    </row>
    <row r="194" spans="1:22" s="1" customFormat="1" x14ac:dyDescent="0.25">
      <c r="A194" s="80"/>
      <c r="B194" s="83"/>
      <c r="C194" s="86"/>
      <c r="D194" s="4" t="s">
        <v>28</v>
      </c>
      <c r="E194" s="8">
        <v>544.67999999999995</v>
      </c>
      <c r="F194" s="6">
        <v>5.75</v>
      </c>
      <c r="G194" s="6">
        <v>95</v>
      </c>
      <c r="H194" s="7">
        <v>0</v>
      </c>
      <c r="I194" s="7">
        <v>0</v>
      </c>
      <c r="J194" s="6">
        <f t="shared" si="86"/>
        <v>3131.91</v>
      </c>
      <c r="K194" s="6">
        <f t="shared" si="87"/>
        <v>51744.6</v>
      </c>
      <c r="L194" s="6">
        <f t="shared" si="88"/>
        <v>3131.91</v>
      </c>
      <c r="M194" s="6">
        <f t="shared" si="89"/>
        <v>51744.6</v>
      </c>
      <c r="N194" s="7"/>
      <c r="O194" s="7"/>
      <c r="P194" s="7"/>
      <c r="Q194" s="7"/>
      <c r="R194" s="7"/>
      <c r="S194" s="7"/>
      <c r="T194" s="7"/>
      <c r="U194" s="7"/>
      <c r="V194" s="38"/>
    </row>
    <row r="195" spans="1:22" s="1" customFormat="1" x14ac:dyDescent="0.25">
      <c r="A195" s="80"/>
      <c r="B195" s="83"/>
      <c r="C195" s="86"/>
      <c r="D195" s="4" t="s">
        <v>29</v>
      </c>
      <c r="E195" s="8">
        <v>515.64</v>
      </c>
      <c r="F195" s="6">
        <v>5.75</v>
      </c>
      <c r="G195" s="6">
        <v>95</v>
      </c>
      <c r="H195" s="7">
        <v>0</v>
      </c>
      <c r="I195" s="7">
        <v>0</v>
      </c>
      <c r="J195" s="6">
        <f t="shared" si="86"/>
        <v>2964.93</v>
      </c>
      <c r="K195" s="6">
        <f t="shared" si="87"/>
        <v>48985.8</v>
      </c>
      <c r="L195" s="6">
        <f t="shared" si="88"/>
        <v>2964.93</v>
      </c>
      <c r="M195" s="6">
        <f t="shared" si="89"/>
        <v>48985.8</v>
      </c>
      <c r="N195" s="7"/>
      <c r="O195" s="7"/>
      <c r="P195" s="7"/>
      <c r="Q195" s="7"/>
      <c r="R195" s="7"/>
      <c r="S195" s="7"/>
      <c r="T195" s="7"/>
      <c r="U195" s="7"/>
      <c r="V195" s="38"/>
    </row>
    <row r="196" spans="1:22" s="1" customFormat="1" x14ac:dyDescent="0.25">
      <c r="A196" s="80"/>
      <c r="B196" s="83"/>
      <c r="C196" s="87"/>
      <c r="D196" s="4" t="s">
        <v>30</v>
      </c>
      <c r="E196" s="8">
        <v>384.54</v>
      </c>
      <c r="F196" s="6">
        <v>5.75</v>
      </c>
      <c r="G196" s="6">
        <v>95</v>
      </c>
      <c r="H196" s="7">
        <v>0</v>
      </c>
      <c r="I196" s="7">
        <v>0</v>
      </c>
      <c r="J196" s="6">
        <f t="shared" si="86"/>
        <v>2211.11</v>
      </c>
      <c r="K196" s="6">
        <f t="shared" si="87"/>
        <v>36531.300000000003</v>
      </c>
      <c r="L196" s="6">
        <f t="shared" si="88"/>
        <v>2211.11</v>
      </c>
      <c r="M196" s="6">
        <f t="shared" si="89"/>
        <v>36531.300000000003</v>
      </c>
      <c r="N196" s="7"/>
      <c r="O196" s="7"/>
      <c r="P196" s="7"/>
      <c r="Q196" s="7"/>
      <c r="R196" s="7"/>
      <c r="S196" s="7"/>
      <c r="T196" s="7"/>
      <c r="U196" s="7"/>
      <c r="V196" s="38"/>
    </row>
    <row r="197" spans="1:22" s="13" customFormat="1" x14ac:dyDescent="0.25">
      <c r="A197" s="80"/>
      <c r="B197" s="83"/>
      <c r="C197" s="18" t="s">
        <v>32</v>
      </c>
      <c r="D197" s="10" t="s">
        <v>74</v>
      </c>
      <c r="E197" s="11">
        <f>SUM(E185:E196)</f>
        <v>6164.7400000000007</v>
      </c>
      <c r="F197" s="10"/>
      <c r="G197" s="10"/>
      <c r="H197" s="12">
        <f>SUM(H185:H196)</f>
        <v>0</v>
      </c>
      <c r="I197" s="12">
        <f t="shared" ref="I197:U197" si="90">SUM(I185:I196)</f>
        <v>0</v>
      </c>
      <c r="J197" s="12">
        <f t="shared" si="90"/>
        <v>35447.280000000006</v>
      </c>
      <c r="K197" s="12">
        <f t="shared" si="90"/>
        <v>585650.30000000005</v>
      </c>
      <c r="L197" s="12">
        <f t="shared" si="90"/>
        <v>35447.280000000006</v>
      </c>
      <c r="M197" s="12">
        <f t="shared" si="90"/>
        <v>585650.30000000005</v>
      </c>
      <c r="N197" s="12">
        <f t="shared" si="90"/>
        <v>0</v>
      </c>
      <c r="O197" s="12">
        <f t="shared" si="90"/>
        <v>0</v>
      </c>
      <c r="P197" s="12">
        <f t="shared" si="90"/>
        <v>0</v>
      </c>
      <c r="Q197" s="12">
        <v>0</v>
      </c>
      <c r="R197" s="12">
        <f t="shared" si="90"/>
        <v>0</v>
      </c>
      <c r="S197" s="12">
        <f t="shared" si="90"/>
        <v>0</v>
      </c>
      <c r="T197" s="12">
        <f t="shared" si="90"/>
        <v>0</v>
      </c>
      <c r="U197" s="12">
        <f t="shared" si="90"/>
        <v>0</v>
      </c>
      <c r="V197" s="39"/>
    </row>
    <row r="198" spans="1:22" ht="14.45" customHeight="1" thickBot="1" x14ac:dyDescent="0.3">
      <c r="A198" s="81"/>
      <c r="B198" s="84"/>
      <c r="C198" s="22" t="s">
        <v>31</v>
      </c>
      <c r="D198" s="67">
        <v>44926</v>
      </c>
      <c r="E198" s="23"/>
      <c r="F198" s="22"/>
      <c r="G198" s="22"/>
      <c r="H198" s="41">
        <v>143842.26999999999</v>
      </c>
      <c r="I198" s="41">
        <v>1179735.05</v>
      </c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27"/>
    </row>
    <row r="199" spans="1:22" ht="14.45" customHeight="1" x14ac:dyDescent="0.25">
      <c r="A199" s="79">
        <v>14</v>
      </c>
      <c r="B199" s="82" t="s">
        <v>47</v>
      </c>
      <c r="C199" s="34"/>
      <c r="D199" s="34"/>
      <c r="E199" s="35"/>
      <c r="F199" s="45"/>
      <c r="G199" s="45"/>
      <c r="H199" s="36"/>
      <c r="I199" s="36"/>
      <c r="J199" s="44"/>
      <c r="K199" s="44"/>
      <c r="L199" s="44"/>
      <c r="M199" s="44"/>
      <c r="N199" s="36"/>
      <c r="O199" s="36"/>
      <c r="P199" s="36"/>
      <c r="Q199" s="36"/>
      <c r="R199" s="36"/>
      <c r="S199" s="36"/>
      <c r="T199" s="36"/>
      <c r="U199" s="36"/>
      <c r="V199" s="37"/>
    </row>
    <row r="200" spans="1:22" s="1" customFormat="1" ht="14.45" customHeight="1" x14ac:dyDescent="0.25">
      <c r="A200" s="80"/>
      <c r="B200" s="83"/>
      <c r="C200" s="85" t="s">
        <v>51</v>
      </c>
      <c r="D200" s="4" t="s">
        <v>19</v>
      </c>
      <c r="E200" s="8">
        <v>96.68</v>
      </c>
      <c r="F200" s="6">
        <v>5.75</v>
      </c>
      <c r="G200" s="6">
        <v>95</v>
      </c>
      <c r="H200" s="7">
        <v>0</v>
      </c>
      <c r="I200" s="7">
        <v>0</v>
      </c>
      <c r="J200" s="6">
        <f>ROUND((E200*F200),2)</f>
        <v>555.91</v>
      </c>
      <c r="K200" s="6">
        <f>ROUND((E200*G200),2)</f>
        <v>9184.6</v>
      </c>
      <c r="L200" s="6">
        <f>J200-H200</f>
        <v>555.91</v>
      </c>
      <c r="M200" s="6">
        <f>K200-I200</f>
        <v>9184.6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38"/>
    </row>
    <row r="201" spans="1:22" s="1" customFormat="1" x14ac:dyDescent="0.25">
      <c r="A201" s="80"/>
      <c r="B201" s="83"/>
      <c r="C201" s="86"/>
      <c r="D201" s="4" t="s">
        <v>20</v>
      </c>
      <c r="E201" s="8">
        <v>86.84</v>
      </c>
      <c r="F201" s="6">
        <v>5.75</v>
      </c>
      <c r="G201" s="6">
        <v>95</v>
      </c>
      <c r="H201" s="7">
        <v>0</v>
      </c>
      <c r="I201" s="7">
        <v>0</v>
      </c>
      <c r="J201" s="6">
        <f>ROUND((E201*F201),2)</f>
        <v>499.33</v>
      </c>
      <c r="K201" s="6">
        <f t="shared" ref="K201:K211" si="91">ROUND((E201*G201),2)</f>
        <v>8249.7999999999993</v>
      </c>
      <c r="L201" s="6">
        <f t="shared" ref="L201:L211" si="92">J201-H201</f>
        <v>499.33</v>
      </c>
      <c r="M201" s="6">
        <f t="shared" ref="M201:M211" si="93">K201-I201</f>
        <v>8249.7999999999993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38"/>
    </row>
    <row r="202" spans="1:22" s="1" customFormat="1" x14ac:dyDescent="0.25">
      <c r="A202" s="80"/>
      <c r="B202" s="83"/>
      <c r="C202" s="86"/>
      <c r="D202" s="4" t="s">
        <v>21</v>
      </c>
      <c r="E202" s="8">
        <v>101.48</v>
      </c>
      <c r="F202" s="6">
        <v>5.75</v>
      </c>
      <c r="G202" s="6">
        <v>95</v>
      </c>
      <c r="H202" s="7">
        <v>0</v>
      </c>
      <c r="I202" s="7">
        <v>0</v>
      </c>
      <c r="J202" s="6">
        <f t="shared" ref="J202:J211" si="94">ROUND((E202*F202),2)</f>
        <v>583.51</v>
      </c>
      <c r="K202" s="6">
        <f t="shared" si="91"/>
        <v>9640.6</v>
      </c>
      <c r="L202" s="6">
        <f t="shared" si="92"/>
        <v>583.51</v>
      </c>
      <c r="M202" s="6">
        <f t="shared" si="93"/>
        <v>9640.6</v>
      </c>
      <c r="N202" s="7"/>
      <c r="O202" s="7"/>
      <c r="P202" s="7"/>
      <c r="Q202" s="7"/>
      <c r="R202" s="7"/>
      <c r="S202" s="7"/>
      <c r="T202" s="7"/>
      <c r="U202" s="7"/>
      <c r="V202" s="38"/>
    </row>
    <row r="203" spans="1:22" s="1" customFormat="1" x14ac:dyDescent="0.25">
      <c r="A203" s="80"/>
      <c r="B203" s="83"/>
      <c r="C203" s="86"/>
      <c r="D203" s="4" t="s">
        <v>22</v>
      </c>
      <c r="E203" s="8">
        <v>116.72</v>
      </c>
      <c r="F203" s="6">
        <v>5.75</v>
      </c>
      <c r="G203" s="6">
        <v>95</v>
      </c>
      <c r="H203" s="7">
        <v>0</v>
      </c>
      <c r="I203" s="7">
        <v>0</v>
      </c>
      <c r="J203" s="6">
        <f t="shared" si="94"/>
        <v>671.14</v>
      </c>
      <c r="K203" s="6">
        <f t="shared" si="91"/>
        <v>11088.4</v>
      </c>
      <c r="L203" s="6">
        <f t="shared" si="92"/>
        <v>671.14</v>
      </c>
      <c r="M203" s="6">
        <f t="shared" si="93"/>
        <v>11088.4</v>
      </c>
      <c r="N203" s="7"/>
      <c r="O203" s="7"/>
      <c r="P203" s="7"/>
      <c r="Q203" s="7"/>
      <c r="R203" s="7"/>
      <c r="S203" s="7"/>
      <c r="T203" s="7"/>
      <c r="U203" s="7"/>
      <c r="V203" s="38"/>
    </row>
    <row r="204" spans="1:22" s="1" customFormat="1" x14ac:dyDescent="0.25">
      <c r="A204" s="80"/>
      <c r="B204" s="83"/>
      <c r="C204" s="86"/>
      <c r="D204" s="4" t="s">
        <v>23</v>
      </c>
      <c r="E204" s="8">
        <v>123.8</v>
      </c>
      <c r="F204" s="6">
        <v>5.75</v>
      </c>
      <c r="G204" s="6">
        <v>95</v>
      </c>
      <c r="H204" s="7">
        <v>0</v>
      </c>
      <c r="I204" s="7">
        <v>0</v>
      </c>
      <c r="J204" s="6">
        <f t="shared" si="94"/>
        <v>711.85</v>
      </c>
      <c r="K204" s="6">
        <f t="shared" si="91"/>
        <v>11761</v>
      </c>
      <c r="L204" s="6">
        <f t="shared" si="92"/>
        <v>711.85</v>
      </c>
      <c r="M204" s="6">
        <f t="shared" si="93"/>
        <v>11761</v>
      </c>
      <c r="N204" s="7"/>
      <c r="O204" s="7"/>
      <c r="P204" s="7"/>
      <c r="Q204" s="7"/>
      <c r="R204" s="7"/>
      <c r="S204" s="7"/>
      <c r="T204" s="7"/>
      <c r="U204" s="7"/>
      <c r="V204" s="38"/>
    </row>
    <row r="205" spans="1:22" s="1" customFormat="1" x14ac:dyDescent="0.25">
      <c r="A205" s="80"/>
      <c r="B205" s="83"/>
      <c r="C205" s="86"/>
      <c r="D205" s="4" t="s">
        <v>24</v>
      </c>
      <c r="E205" s="8">
        <v>126.26</v>
      </c>
      <c r="F205" s="6">
        <v>5.75</v>
      </c>
      <c r="G205" s="6">
        <v>95</v>
      </c>
      <c r="H205" s="7">
        <v>0</v>
      </c>
      <c r="I205" s="7">
        <v>0</v>
      </c>
      <c r="J205" s="6">
        <f t="shared" si="94"/>
        <v>726</v>
      </c>
      <c r="K205" s="6">
        <f t="shared" si="91"/>
        <v>11994.7</v>
      </c>
      <c r="L205" s="6">
        <f t="shared" si="92"/>
        <v>726</v>
      </c>
      <c r="M205" s="6">
        <f t="shared" si="93"/>
        <v>11994.7</v>
      </c>
      <c r="N205" s="7"/>
      <c r="O205" s="7"/>
      <c r="P205" s="7"/>
      <c r="Q205" s="7"/>
      <c r="R205" s="7"/>
      <c r="S205" s="7"/>
      <c r="T205" s="7"/>
      <c r="U205" s="7"/>
      <c r="V205" s="38"/>
    </row>
    <row r="206" spans="1:22" s="1" customFormat="1" x14ac:dyDescent="0.25">
      <c r="A206" s="80"/>
      <c r="B206" s="83"/>
      <c r="C206" s="86"/>
      <c r="D206" s="4" t="s">
        <v>25</v>
      </c>
      <c r="E206" s="8">
        <v>112.14</v>
      </c>
      <c r="F206" s="6">
        <v>5.75</v>
      </c>
      <c r="G206" s="6">
        <v>95</v>
      </c>
      <c r="H206" s="7">
        <v>0</v>
      </c>
      <c r="I206" s="7">
        <v>0</v>
      </c>
      <c r="J206" s="6">
        <f t="shared" si="94"/>
        <v>644.80999999999995</v>
      </c>
      <c r="K206" s="6">
        <f t="shared" si="91"/>
        <v>10653.3</v>
      </c>
      <c r="L206" s="6">
        <f t="shared" si="92"/>
        <v>644.80999999999995</v>
      </c>
      <c r="M206" s="6">
        <f t="shared" si="93"/>
        <v>10653.3</v>
      </c>
      <c r="N206" s="7"/>
      <c r="O206" s="7"/>
      <c r="P206" s="7"/>
      <c r="Q206" s="7"/>
      <c r="R206" s="7"/>
      <c r="S206" s="7"/>
      <c r="T206" s="7"/>
      <c r="U206" s="7"/>
      <c r="V206" s="38"/>
    </row>
    <row r="207" spans="1:22" s="1" customFormat="1" x14ac:dyDescent="0.25">
      <c r="A207" s="80"/>
      <c r="B207" s="83"/>
      <c r="C207" s="86"/>
      <c r="D207" s="4" t="s">
        <v>26</v>
      </c>
      <c r="E207" s="8">
        <v>134.74</v>
      </c>
      <c r="F207" s="6">
        <v>5.75</v>
      </c>
      <c r="G207" s="6">
        <v>95</v>
      </c>
      <c r="H207" s="7">
        <v>0</v>
      </c>
      <c r="I207" s="7">
        <v>0</v>
      </c>
      <c r="J207" s="6">
        <f t="shared" si="94"/>
        <v>774.76</v>
      </c>
      <c r="K207" s="6">
        <f t="shared" si="91"/>
        <v>12800.3</v>
      </c>
      <c r="L207" s="6">
        <f t="shared" si="92"/>
        <v>774.76</v>
      </c>
      <c r="M207" s="6">
        <f t="shared" si="93"/>
        <v>12800.3</v>
      </c>
      <c r="N207" s="7"/>
      <c r="O207" s="7"/>
      <c r="P207" s="7"/>
      <c r="Q207" s="7"/>
      <c r="R207" s="7"/>
      <c r="S207" s="7"/>
      <c r="T207" s="7"/>
      <c r="U207" s="7"/>
      <c r="V207" s="38"/>
    </row>
    <row r="208" spans="1:22" s="1" customFormat="1" x14ac:dyDescent="0.25">
      <c r="A208" s="80"/>
      <c r="B208" s="83"/>
      <c r="C208" s="86"/>
      <c r="D208" s="4" t="s">
        <v>27</v>
      </c>
      <c r="E208" s="8">
        <v>131.26</v>
      </c>
      <c r="F208" s="6">
        <v>5.75</v>
      </c>
      <c r="G208" s="6">
        <v>95</v>
      </c>
      <c r="H208" s="7">
        <v>0</v>
      </c>
      <c r="I208" s="7">
        <v>0</v>
      </c>
      <c r="J208" s="6">
        <f t="shared" si="94"/>
        <v>754.75</v>
      </c>
      <c r="K208" s="6">
        <f t="shared" si="91"/>
        <v>12469.7</v>
      </c>
      <c r="L208" s="6">
        <f t="shared" si="92"/>
        <v>754.75</v>
      </c>
      <c r="M208" s="6">
        <f t="shared" si="93"/>
        <v>12469.7</v>
      </c>
      <c r="N208" s="7"/>
      <c r="O208" s="7"/>
      <c r="P208" s="7"/>
      <c r="Q208" s="7"/>
      <c r="R208" s="7"/>
      <c r="S208" s="7"/>
      <c r="T208" s="7"/>
      <c r="U208" s="7"/>
      <c r="V208" s="38"/>
    </row>
    <row r="209" spans="1:22" s="1" customFormat="1" x14ac:dyDescent="0.25">
      <c r="A209" s="80"/>
      <c r="B209" s="83"/>
      <c r="C209" s="86"/>
      <c r="D209" s="4" t="s">
        <v>28</v>
      </c>
      <c r="E209" s="8">
        <v>116.08</v>
      </c>
      <c r="F209" s="6">
        <v>5.75</v>
      </c>
      <c r="G209" s="6">
        <v>95</v>
      </c>
      <c r="H209" s="7">
        <v>0</v>
      </c>
      <c r="I209" s="7">
        <v>0</v>
      </c>
      <c r="J209" s="6">
        <f t="shared" si="94"/>
        <v>667.46</v>
      </c>
      <c r="K209" s="6">
        <f t="shared" si="91"/>
        <v>11027.6</v>
      </c>
      <c r="L209" s="6">
        <f t="shared" si="92"/>
        <v>667.46</v>
      </c>
      <c r="M209" s="6">
        <f t="shared" si="93"/>
        <v>11027.6</v>
      </c>
      <c r="N209" s="7"/>
      <c r="O209" s="7"/>
      <c r="P209" s="7"/>
      <c r="Q209" s="7"/>
      <c r="R209" s="7"/>
      <c r="S209" s="7"/>
      <c r="T209" s="7"/>
      <c r="U209" s="7"/>
      <c r="V209" s="38"/>
    </row>
    <row r="210" spans="1:22" s="1" customFormat="1" x14ac:dyDescent="0.25">
      <c r="A210" s="80"/>
      <c r="B210" s="83"/>
      <c r="C210" s="86"/>
      <c r="D210" s="4" t="s">
        <v>29</v>
      </c>
      <c r="E210" s="8">
        <v>109.6</v>
      </c>
      <c r="F210" s="6">
        <v>5.75</v>
      </c>
      <c r="G210" s="6">
        <v>95</v>
      </c>
      <c r="H210" s="7">
        <v>0</v>
      </c>
      <c r="I210" s="7">
        <v>0</v>
      </c>
      <c r="J210" s="6">
        <f t="shared" si="94"/>
        <v>630.20000000000005</v>
      </c>
      <c r="K210" s="6">
        <f t="shared" si="91"/>
        <v>10412</v>
      </c>
      <c r="L210" s="6">
        <f t="shared" si="92"/>
        <v>630.20000000000005</v>
      </c>
      <c r="M210" s="6">
        <f t="shared" si="93"/>
        <v>10412</v>
      </c>
      <c r="N210" s="7"/>
      <c r="O210" s="7"/>
      <c r="P210" s="7"/>
      <c r="Q210" s="7"/>
      <c r="R210" s="7"/>
      <c r="S210" s="7"/>
      <c r="T210" s="7"/>
      <c r="U210" s="7"/>
      <c r="V210" s="38"/>
    </row>
    <row r="211" spans="1:22" s="1" customFormat="1" x14ac:dyDescent="0.25">
      <c r="A211" s="80"/>
      <c r="B211" s="83"/>
      <c r="C211" s="87"/>
      <c r="D211" s="4" t="s">
        <v>30</v>
      </c>
      <c r="E211" s="8">
        <v>99.44</v>
      </c>
      <c r="F211" s="6">
        <v>5.75</v>
      </c>
      <c r="G211" s="6">
        <v>95</v>
      </c>
      <c r="H211" s="7">
        <v>0</v>
      </c>
      <c r="I211" s="7">
        <v>0</v>
      </c>
      <c r="J211" s="6">
        <f t="shared" si="94"/>
        <v>571.78</v>
      </c>
      <c r="K211" s="6">
        <f t="shared" si="91"/>
        <v>9446.7999999999993</v>
      </c>
      <c r="L211" s="6">
        <f t="shared" si="92"/>
        <v>571.78</v>
      </c>
      <c r="M211" s="6">
        <f t="shared" si="93"/>
        <v>9446.7999999999993</v>
      </c>
      <c r="N211" s="7"/>
      <c r="O211" s="7"/>
      <c r="P211" s="7"/>
      <c r="Q211" s="7"/>
      <c r="R211" s="7"/>
      <c r="S211" s="7"/>
      <c r="T211" s="7"/>
      <c r="U211" s="7"/>
      <c r="V211" s="38"/>
    </row>
    <row r="212" spans="1:22" s="13" customFormat="1" x14ac:dyDescent="0.25">
      <c r="A212" s="80"/>
      <c r="B212" s="83"/>
      <c r="C212" s="18" t="s">
        <v>32</v>
      </c>
      <c r="D212" s="10" t="s">
        <v>74</v>
      </c>
      <c r="E212" s="11">
        <f>SUM(E200:E211)</f>
        <v>1355.04</v>
      </c>
      <c r="F212" s="10"/>
      <c r="G212" s="10"/>
      <c r="H212" s="12">
        <f>SUM(H200:H211)</f>
        <v>0</v>
      </c>
      <c r="I212" s="12">
        <f t="shared" ref="I212:U212" si="95">SUM(I200:I211)</f>
        <v>0</v>
      </c>
      <c r="J212" s="12">
        <f t="shared" si="95"/>
        <v>7791.4999999999991</v>
      </c>
      <c r="K212" s="12">
        <f t="shared" si="95"/>
        <v>128728.80000000002</v>
      </c>
      <c r="L212" s="12">
        <f t="shared" si="95"/>
        <v>7791.4999999999991</v>
      </c>
      <c r="M212" s="12">
        <f t="shared" si="95"/>
        <v>128728.80000000002</v>
      </c>
      <c r="N212" s="12">
        <f t="shared" si="95"/>
        <v>0</v>
      </c>
      <c r="O212" s="12">
        <f t="shared" si="95"/>
        <v>0</v>
      </c>
      <c r="P212" s="12">
        <f t="shared" si="95"/>
        <v>0</v>
      </c>
      <c r="Q212" s="12">
        <f t="shared" si="95"/>
        <v>0</v>
      </c>
      <c r="R212" s="12">
        <f t="shared" si="95"/>
        <v>0</v>
      </c>
      <c r="S212" s="12">
        <f t="shared" si="95"/>
        <v>0</v>
      </c>
      <c r="T212" s="12">
        <f t="shared" si="95"/>
        <v>0</v>
      </c>
      <c r="U212" s="12">
        <f t="shared" si="95"/>
        <v>0</v>
      </c>
      <c r="V212" s="39"/>
    </row>
    <row r="213" spans="1:22" ht="14.45" customHeight="1" thickBot="1" x14ac:dyDescent="0.3">
      <c r="A213" s="81"/>
      <c r="B213" s="84"/>
      <c r="C213" s="22" t="s">
        <v>31</v>
      </c>
      <c r="D213" s="67">
        <v>44926</v>
      </c>
      <c r="E213" s="23"/>
      <c r="F213" s="22"/>
      <c r="G213" s="22"/>
      <c r="H213" s="41">
        <v>34769.46</v>
      </c>
      <c r="I213" s="41">
        <v>338513.42</v>
      </c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27"/>
    </row>
    <row r="214" spans="1:22" ht="14.45" customHeight="1" x14ac:dyDescent="0.25">
      <c r="A214" s="79">
        <v>15</v>
      </c>
      <c r="B214" s="82" t="s">
        <v>47</v>
      </c>
      <c r="C214" s="34"/>
      <c r="D214" s="34"/>
      <c r="E214" s="35"/>
      <c r="F214" s="45"/>
      <c r="G214" s="45"/>
      <c r="H214" s="36"/>
      <c r="I214" s="36"/>
      <c r="J214" s="44"/>
      <c r="K214" s="44"/>
      <c r="L214" s="44"/>
      <c r="M214" s="44"/>
      <c r="N214" s="36"/>
      <c r="O214" s="36"/>
      <c r="P214" s="36"/>
      <c r="Q214" s="36"/>
      <c r="R214" s="36"/>
      <c r="S214" s="36"/>
      <c r="T214" s="36"/>
      <c r="U214" s="36"/>
      <c r="V214" s="37"/>
    </row>
    <row r="215" spans="1:22" s="1" customFormat="1" ht="14.45" customHeight="1" x14ac:dyDescent="0.25">
      <c r="A215" s="80"/>
      <c r="B215" s="83"/>
      <c r="C215" s="85" t="s">
        <v>52</v>
      </c>
      <c r="D215" s="4" t="s">
        <v>19</v>
      </c>
      <c r="E215" s="8">
        <v>93.46</v>
      </c>
      <c r="F215" s="6">
        <v>5.75</v>
      </c>
      <c r="G215" s="6">
        <v>95</v>
      </c>
      <c r="H215" s="7">
        <v>0</v>
      </c>
      <c r="I215" s="7">
        <v>0</v>
      </c>
      <c r="J215" s="6">
        <f>ROUND((E215*F215),2)</f>
        <v>537.4</v>
      </c>
      <c r="K215" s="6">
        <f>ROUND((E215*G215),2)</f>
        <v>8878.7000000000007</v>
      </c>
      <c r="L215" s="6">
        <f>J215-H215</f>
        <v>537.4</v>
      </c>
      <c r="M215" s="6">
        <f>K215-I215</f>
        <v>8878.7000000000007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38"/>
    </row>
    <row r="216" spans="1:22" s="1" customFormat="1" x14ac:dyDescent="0.25">
      <c r="A216" s="80"/>
      <c r="B216" s="83"/>
      <c r="C216" s="86"/>
      <c r="D216" s="4" t="s">
        <v>20</v>
      </c>
      <c r="E216" s="8">
        <v>95.34</v>
      </c>
      <c r="F216" s="6">
        <v>5.75</v>
      </c>
      <c r="G216" s="6">
        <v>95</v>
      </c>
      <c r="H216" s="7">
        <v>0</v>
      </c>
      <c r="I216" s="7">
        <v>0</v>
      </c>
      <c r="J216" s="6">
        <f>ROUND((E216*F216),2)</f>
        <v>548.21</v>
      </c>
      <c r="K216" s="6">
        <f t="shared" ref="K216:K226" si="96">ROUND((E216*G216),2)</f>
        <v>9057.2999999999993</v>
      </c>
      <c r="L216" s="6">
        <f t="shared" ref="L216:L226" si="97">J216-H216</f>
        <v>548.21</v>
      </c>
      <c r="M216" s="6">
        <f t="shared" ref="M216:M226" si="98">K216-I216</f>
        <v>9057.2999999999993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38"/>
    </row>
    <row r="217" spans="1:22" s="1" customFormat="1" x14ac:dyDescent="0.25">
      <c r="A217" s="80"/>
      <c r="B217" s="83"/>
      <c r="C217" s="86"/>
      <c r="D217" s="4" t="s">
        <v>21</v>
      </c>
      <c r="E217" s="8">
        <v>109.76</v>
      </c>
      <c r="F217" s="6">
        <v>5.75</v>
      </c>
      <c r="G217" s="6">
        <v>95</v>
      </c>
      <c r="H217" s="7">
        <v>0</v>
      </c>
      <c r="I217" s="7">
        <v>0</v>
      </c>
      <c r="J217" s="6">
        <f t="shared" ref="J217:J226" si="99">ROUND((E217*F217),2)</f>
        <v>631.12</v>
      </c>
      <c r="K217" s="6">
        <f t="shared" si="96"/>
        <v>10427.200000000001</v>
      </c>
      <c r="L217" s="6">
        <f t="shared" si="97"/>
        <v>631.12</v>
      </c>
      <c r="M217" s="6">
        <f t="shared" si="98"/>
        <v>10427.200000000001</v>
      </c>
      <c r="N217" s="7"/>
      <c r="O217" s="7"/>
      <c r="P217" s="7"/>
      <c r="Q217" s="7"/>
      <c r="R217" s="7"/>
      <c r="S217" s="7"/>
      <c r="T217" s="7"/>
      <c r="U217" s="7"/>
      <c r="V217" s="38"/>
    </row>
    <row r="218" spans="1:22" s="1" customFormat="1" x14ac:dyDescent="0.25">
      <c r="A218" s="80"/>
      <c r="B218" s="83"/>
      <c r="C218" s="86"/>
      <c r="D218" s="4" t="s">
        <v>22</v>
      </c>
      <c r="E218" s="8">
        <v>148.86000000000001</v>
      </c>
      <c r="F218" s="6">
        <v>5.75</v>
      </c>
      <c r="G218" s="6">
        <v>95</v>
      </c>
      <c r="H218" s="7">
        <v>0</v>
      </c>
      <c r="I218" s="7">
        <v>0</v>
      </c>
      <c r="J218" s="6">
        <f t="shared" si="99"/>
        <v>855.95</v>
      </c>
      <c r="K218" s="6">
        <f t="shared" si="96"/>
        <v>14141.7</v>
      </c>
      <c r="L218" s="6">
        <f t="shared" si="97"/>
        <v>855.95</v>
      </c>
      <c r="M218" s="6">
        <f t="shared" si="98"/>
        <v>14141.7</v>
      </c>
      <c r="N218" s="7"/>
      <c r="O218" s="7"/>
      <c r="P218" s="7"/>
      <c r="Q218" s="7"/>
      <c r="R218" s="7"/>
      <c r="S218" s="7"/>
      <c r="T218" s="7"/>
      <c r="U218" s="7"/>
      <c r="V218" s="38"/>
    </row>
    <row r="219" spans="1:22" s="1" customFormat="1" x14ac:dyDescent="0.25">
      <c r="A219" s="80"/>
      <c r="B219" s="83"/>
      <c r="C219" s="86"/>
      <c r="D219" s="4" t="s">
        <v>23</v>
      </c>
      <c r="E219" s="8">
        <v>133.04</v>
      </c>
      <c r="F219" s="6">
        <v>5.75</v>
      </c>
      <c r="G219" s="6">
        <v>95</v>
      </c>
      <c r="H219" s="7">
        <v>0</v>
      </c>
      <c r="I219" s="7">
        <v>0</v>
      </c>
      <c r="J219" s="6">
        <f t="shared" si="99"/>
        <v>764.98</v>
      </c>
      <c r="K219" s="6">
        <f t="shared" si="96"/>
        <v>12638.8</v>
      </c>
      <c r="L219" s="6">
        <f t="shared" si="97"/>
        <v>764.98</v>
      </c>
      <c r="M219" s="6">
        <f t="shared" si="98"/>
        <v>12638.8</v>
      </c>
      <c r="N219" s="7"/>
      <c r="O219" s="7"/>
      <c r="P219" s="7"/>
      <c r="Q219" s="7"/>
      <c r="R219" s="7"/>
      <c r="S219" s="7"/>
      <c r="T219" s="7"/>
      <c r="U219" s="7"/>
      <c r="V219" s="38"/>
    </row>
    <row r="220" spans="1:22" s="1" customFormat="1" x14ac:dyDescent="0.25">
      <c r="A220" s="80"/>
      <c r="B220" s="83"/>
      <c r="C220" s="86"/>
      <c r="D220" s="4" t="s">
        <v>24</v>
      </c>
      <c r="E220" s="8">
        <v>148.18</v>
      </c>
      <c r="F220" s="6">
        <v>5.75</v>
      </c>
      <c r="G220" s="6">
        <v>95</v>
      </c>
      <c r="H220" s="7">
        <v>0</v>
      </c>
      <c r="I220" s="7">
        <v>0</v>
      </c>
      <c r="J220" s="6">
        <f t="shared" si="99"/>
        <v>852.04</v>
      </c>
      <c r="K220" s="6">
        <f t="shared" si="96"/>
        <v>14077.1</v>
      </c>
      <c r="L220" s="6">
        <f t="shared" si="97"/>
        <v>852.04</v>
      </c>
      <c r="M220" s="6">
        <f t="shared" si="98"/>
        <v>14077.1</v>
      </c>
      <c r="N220" s="7"/>
      <c r="O220" s="7"/>
      <c r="P220" s="7"/>
      <c r="Q220" s="7"/>
      <c r="R220" s="7"/>
      <c r="S220" s="7"/>
      <c r="T220" s="7"/>
      <c r="U220" s="7"/>
      <c r="V220" s="38"/>
    </row>
    <row r="221" spans="1:22" s="1" customFormat="1" x14ac:dyDescent="0.25">
      <c r="A221" s="80"/>
      <c r="B221" s="83"/>
      <c r="C221" s="86"/>
      <c r="D221" s="4" t="s">
        <v>25</v>
      </c>
      <c r="E221" s="8">
        <v>133.96</v>
      </c>
      <c r="F221" s="6">
        <v>5.75</v>
      </c>
      <c r="G221" s="6">
        <v>95</v>
      </c>
      <c r="H221" s="7">
        <v>0</v>
      </c>
      <c r="I221" s="7">
        <v>0</v>
      </c>
      <c r="J221" s="6">
        <f t="shared" si="99"/>
        <v>770.27</v>
      </c>
      <c r="K221" s="6">
        <f t="shared" si="96"/>
        <v>12726.2</v>
      </c>
      <c r="L221" s="6">
        <f t="shared" si="97"/>
        <v>770.27</v>
      </c>
      <c r="M221" s="6">
        <f t="shared" si="98"/>
        <v>12726.2</v>
      </c>
      <c r="N221" s="7"/>
      <c r="O221" s="7"/>
      <c r="P221" s="7"/>
      <c r="Q221" s="7"/>
      <c r="R221" s="7"/>
      <c r="S221" s="7"/>
      <c r="T221" s="7"/>
      <c r="U221" s="7"/>
      <c r="V221" s="38"/>
    </row>
    <row r="222" spans="1:22" s="1" customFormat="1" x14ac:dyDescent="0.25">
      <c r="A222" s="80"/>
      <c r="B222" s="83"/>
      <c r="C222" s="86"/>
      <c r="D222" s="4" t="s">
        <v>26</v>
      </c>
      <c r="E222" s="8">
        <v>160.80000000000001</v>
      </c>
      <c r="F222" s="6">
        <v>5.75</v>
      </c>
      <c r="G222" s="6">
        <v>95</v>
      </c>
      <c r="H222" s="7">
        <v>0</v>
      </c>
      <c r="I222" s="7">
        <v>0</v>
      </c>
      <c r="J222" s="6">
        <f t="shared" si="99"/>
        <v>924.6</v>
      </c>
      <c r="K222" s="6">
        <f t="shared" si="96"/>
        <v>15276</v>
      </c>
      <c r="L222" s="6">
        <f t="shared" si="97"/>
        <v>924.6</v>
      </c>
      <c r="M222" s="6">
        <f t="shared" si="98"/>
        <v>15276</v>
      </c>
      <c r="N222" s="7"/>
      <c r="O222" s="7"/>
      <c r="P222" s="7"/>
      <c r="Q222" s="7"/>
      <c r="R222" s="7"/>
      <c r="S222" s="7"/>
      <c r="T222" s="7"/>
      <c r="U222" s="7"/>
      <c r="V222" s="38"/>
    </row>
    <row r="223" spans="1:22" s="1" customFormat="1" x14ac:dyDescent="0.25">
      <c r="A223" s="80"/>
      <c r="B223" s="83"/>
      <c r="C223" s="86"/>
      <c r="D223" s="4" t="s">
        <v>27</v>
      </c>
      <c r="E223" s="8">
        <v>148</v>
      </c>
      <c r="F223" s="6">
        <v>5.75</v>
      </c>
      <c r="G223" s="6">
        <v>95</v>
      </c>
      <c r="H223" s="7">
        <v>0</v>
      </c>
      <c r="I223" s="7">
        <v>0</v>
      </c>
      <c r="J223" s="6">
        <f t="shared" si="99"/>
        <v>851</v>
      </c>
      <c r="K223" s="6">
        <f t="shared" si="96"/>
        <v>14060</v>
      </c>
      <c r="L223" s="6">
        <f t="shared" si="97"/>
        <v>851</v>
      </c>
      <c r="M223" s="6">
        <f t="shared" si="98"/>
        <v>14060</v>
      </c>
      <c r="N223" s="7"/>
      <c r="O223" s="7"/>
      <c r="P223" s="7"/>
      <c r="Q223" s="7"/>
      <c r="R223" s="7"/>
      <c r="S223" s="7"/>
      <c r="T223" s="7"/>
      <c r="U223" s="7"/>
      <c r="V223" s="38"/>
    </row>
    <row r="224" spans="1:22" s="1" customFormat="1" x14ac:dyDescent="0.25">
      <c r="A224" s="80"/>
      <c r="B224" s="83"/>
      <c r="C224" s="86"/>
      <c r="D224" s="4" t="s">
        <v>28</v>
      </c>
      <c r="E224" s="8">
        <v>130.19999999999999</v>
      </c>
      <c r="F224" s="6">
        <v>5.75</v>
      </c>
      <c r="G224" s="6">
        <v>95</v>
      </c>
      <c r="H224" s="7">
        <v>0</v>
      </c>
      <c r="I224" s="7">
        <v>0</v>
      </c>
      <c r="J224" s="6">
        <f t="shared" si="99"/>
        <v>748.65</v>
      </c>
      <c r="K224" s="6">
        <f t="shared" si="96"/>
        <v>12369</v>
      </c>
      <c r="L224" s="6">
        <f t="shared" si="97"/>
        <v>748.65</v>
      </c>
      <c r="M224" s="6">
        <f t="shared" si="98"/>
        <v>12369</v>
      </c>
      <c r="N224" s="7"/>
      <c r="O224" s="7"/>
      <c r="P224" s="7"/>
      <c r="Q224" s="7"/>
      <c r="R224" s="7"/>
      <c r="S224" s="7"/>
      <c r="T224" s="7"/>
      <c r="U224" s="7"/>
      <c r="V224" s="38"/>
    </row>
    <row r="225" spans="1:22" s="1" customFormat="1" x14ac:dyDescent="0.25">
      <c r="A225" s="80"/>
      <c r="B225" s="83"/>
      <c r="C225" s="86"/>
      <c r="D225" s="4" t="s">
        <v>29</v>
      </c>
      <c r="E225" s="8">
        <v>116.8</v>
      </c>
      <c r="F225" s="6">
        <v>5.75</v>
      </c>
      <c r="G225" s="6">
        <v>95</v>
      </c>
      <c r="H225" s="7">
        <v>0</v>
      </c>
      <c r="I225" s="7">
        <v>0</v>
      </c>
      <c r="J225" s="6">
        <f t="shared" si="99"/>
        <v>671.6</v>
      </c>
      <c r="K225" s="6">
        <f t="shared" si="96"/>
        <v>11096</v>
      </c>
      <c r="L225" s="6">
        <f t="shared" si="97"/>
        <v>671.6</v>
      </c>
      <c r="M225" s="6">
        <f t="shared" si="98"/>
        <v>11096</v>
      </c>
      <c r="N225" s="7"/>
      <c r="O225" s="7"/>
      <c r="P225" s="7"/>
      <c r="Q225" s="7"/>
      <c r="R225" s="7"/>
      <c r="S225" s="7"/>
      <c r="T225" s="7"/>
      <c r="U225" s="7"/>
      <c r="V225" s="38"/>
    </row>
    <row r="226" spans="1:22" s="1" customFormat="1" x14ac:dyDescent="0.25">
      <c r="A226" s="80"/>
      <c r="B226" s="83"/>
      <c r="C226" s="87"/>
      <c r="D226" s="4" t="s">
        <v>30</v>
      </c>
      <c r="E226" s="8">
        <v>104.4</v>
      </c>
      <c r="F226" s="6">
        <v>5.75</v>
      </c>
      <c r="G226" s="6">
        <v>95</v>
      </c>
      <c r="H226" s="7">
        <v>0</v>
      </c>
      <c r="I226" s="7">
        <v>0</v>
      </c>
      <c r="J226" s="6">
        <f t="shared" si="99"/>
        <v>600.29999999999995</v>
      </c>
      <c r="K226" s="6">
        <f t="shared" si="96"/>
        <v>9918</v>
      </c>
      <c r="L226" s="6">
        <f t="shared" si="97"/>
        <v>600.29999999999995</v>
      </c>
      <c r="M226" s="6">
        <f t="shared" si="98"/>
        <v>9918</v>
      </c>
      <c r="N226" s="7"/>
      <c r="O226" s="7"/>
      <c r="P226" s="7"/>
      <c r="Q226" s="7"/>
      <c r="R226" s="7"/>
      <c r="S226" s="7"/>
      <c r="T226" s="7"/>
      <c r="U226" s="7"/>
      <c r="V226" s="38"/>
    </row>
    <row r="227" spans="1:22" s="13" customFormat="1" x14ac:dyDescent="0.25">
      <c r="A227" s="80"/>
      <c r="B227" s="83"/>
      <c r="C227" s="18" t="s">
        <v>32</v>
      </c>
      <c r="D227" s="10" t="s">
        <v>74</v>
      </c>
      <c r="E227" s="11">
        <f>SUM(E215:E226)</f>
        <v>1522.8000000000002</v>
      </c>
      <c r="F227" s="10"/>
      <c r="G227" s="10"/>
      <c r="H227" s="12">
        <f>SUM(H215:H226)</f>
        <v>0</v>
      </c>
      <c r="I227" s="12">
        <f t="shared" ref="I227:U227" si="100">SUM(I215:I226)</f>
        <v>0</v>
      </c>
      <c r="J227" s="12">
        <f t="shared" si="100"/>
        <v>8756.1200000000008</v>
      </c>
      <c r="K227" s="12">
        <f t="shared" si="100"/>
        <v>144666</v>
      </c>
      <c r="L227" s="12">
        <f t="shared" si="100"/>
        <v>8756.1200000000008</v>
      </c>
      <c r="M227" s="12">
        <f t="shared" si="100"/>
        <v>144666</v>
      </c>
      <c r="N227" s="12">
        <f t="shared" si="100"/>
        <v>0</v>
      </c>
      <c r="O227" s="12">
        <f t="shared" si="100"/>
        <v>0</v>
      </c>
      <c r="P227" s="12">
        <f t="shared" si="100"/>
        <v>0</v>
      </c>
      <c r="Q227" s="12">
        <f t="shared" si="100"/>
        <v>0</v>
      </c>
      <c r="R227" s="12">
        <f t="shared" si="100"/>
        <v>0</v>
      </c>
      <c r="S227" s="12">
        <f t="shared" si="100"/>
        <v>0</v>
      </c>
      <c r="T227" s="12">
        <f t="shared" si="100"/>
        <v>0</v>
      </c>
      <c r="U227" s="12">
        <f t="shared" si="100"/>
        <v>0</v>
      </c>
      <c r="V227" s="39"/>
    </row>
    <row r="228" spans="1:22" ht="14.45" customHeight="1" thickBot="1" x14ac:dyDescent="0.3">
      <c r="A228" s="81"/>
      <c r="B228" s="84"/>
      <c r="C228" s="22" t="s">
        <v>31</v>
      </c>
      <c r="D228" s="67">
        <v>44926</v>
      </c>
      <c r="E228" s="23"/>
      <c r="F228" s="22"/>
      <c r="G228" s="22"/>
      <c r="H228" s="41">
        <v>34706.959999999999</v>
      </c>
      <c r="I228" s="41">
        <v>344707.16</v>
      </c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27"/>
    </row>
    <row r="229" spans="1:22" ht="14.45" customHeight="1" x14ac:dyDescent="0.25">
      <c r="A229" s="79">
        <v>16</v>
      </c>
      <c r="B229" s="82" t="s">
        <v>47</v>
      </c>
      <c r="C229" s="34"/>
      <c r="D229" s="34"/>
      <c r="E229" s="35"/>
      <c r="F229" s="45"/>
      <c r="G229" s="45"/>
      <c r="H229" s="36"/>
      <c r="I229" s="36"/>
      <c r="J229" s="44"/>
      <c r="K229" s="44"/>
      <c r="L229" s="44"/>
      <c r="M229" s="44"/>
      <c r="N229" s="36"/>
      <c r="O229" s="36"/>
      <c r="P229" s="36"/>
      <c r="Q229" s="36"/>
      <c r="R229" s="36"/>
      <c r="S229" s="36"/>
      <c r="T229" s="36"/>
      <c r="U229" s="36"/>
      <c r="V229" s="37"/>
    </row>
    <row r="230" spans="1:22" s="1" customFormat="1" ht="14.45" customHeight="1" x14ac:dyDescent="0.25">
      <c r="A230" s="80"/>
      <c r="B230" s="83"/>
      <c r="C230" s="85" t="s">
        <v>53</v>
      </c>
      <c r="D230" s="4" t="s">
        <v>19</v>
      </c>
      <c r="E230" s="8">
        <v>42.02</v>
      </c>
      <c r="F230" s="6">
        <v>5.75</v>
      </c>
      <c r="G230" s="6">
        <v>95</v>
      </c>
      <c r="H230" s="7">
        <v>0</v>
      </c>
      <c r="I230" s="7">
        <v>0</v>
      </c>
      <c r="J230" s="6">
        <f>ROUND((E230*F230),2)</f>
        <v>241.62</v>
      </c>
      <c r="K230" s="6">
        <f>ROUND((E230*G230),2)</f>
        <v>3991.9</v>
      </c>
      <c r="L230" s="6">
        <f>J230-H230</f>
        <v>241.62</v>
      </c>
      <c r="M230" s="6">
        <f>K230-I230</f>
        <v>3991.9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38"/>
    </row>
    <row r="231" spans="1:22" s="1" customFormat="1" x14ac:dyDescent="0.25">
      <c r="A231" s="80"/>
      <c r="B231" s="83"/>
      <c r="C231" s="86"/>
      <c r="D231" s="4" t="s">
        <v>20</v>
      </c>
      <c r="E231" s="8">
        <v>23.88</v>
      </c>
      <c r="F231" s="6">
        <v>5.75</v>
      </c>
      <c r="G231" s="6">
        <v>95</v>
      </c>
      <c r="H231" s="7">
        <v>0</v>
      </c>
      <c r="I231" s="7">
        <v>0</v>
      </c>
      <c r="J231" s="6">
        <f>ROUND((E231*F231),2)</f>
        <v>137.31</v>
      </c>
      <c r="K231" s="6">
        <f t="shared" ref="K231:K241" si="101">ROUND((E231*G231),2)</f>
        <v>2268.6</v>
      </c>
      <c r="L231" s="6">
        <f t="shared" ref="L231:L241" si="102">J231-H231</f>
        <v>137.31</v>
      </c>
      <c r="M231" s="6">
        <f t="shared" ref="M231:M241" si="103">K231-I231</f>
        <v>2268.6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38"/>
    </row>
    <row r="232" spans="1:22" s="1" customFormat="1" x14ac:dyDescent="0.25">
      <c r="A232" s="80"/>
      <c r="B232" s="83"/>
      <c r="C232" s="86"/>
      <c r="D232" s="4" t="s">
        <v>21</v>
      </c>
      <c r="E232" s="8">
        <v>32.1</v>
      </c>
      <c r="F232" s="6">
        <v>5.75</v>
      </c>
      <c r="G232" s="6">
        <v>95</v>
      </c>
      <c r="H232" s="7">
        <v>0</v>
      </c>
      <c r="I232" s="7">
        <v>0</v>
      </c>
      <c r="J232" s="6">
        <f t="shared" ref="J232:J241" si="104">ROUND((E232*F232),2)</f>
        <v>184.58</v>
      </c>
      <c r="K232" s="6">
        <f t="shared" si="101"/>
        <v>3049.5</v>
      </c>
      <c r="L232" s="6">
        <f t="shared" si="102"/>
        <v>184.58</v>
      </c>
      <c r="M232" s="6">
        <f t="shared" si="103"/>
        <v>3049.5</v>
      </c>
      <c r="N232" s="7"/>
      <c r="O232" s="7"/>
      <c r="P232" s="7"/>
      <c r="Q232" s="7"/>
      <c r="R232" s="7"/>
      <c r="S232" s="7"/>
      <c r="T232" s="7"/>
      <c r="U232" s="7"/>
      <c r="V232" s="38"/>
    </row>
    <row r="233" spans="1:22" s="1" customFormat="1" x14ac:dyDescent="0.25">
      <c r="A233" s="80"/>
      <c r="B233" s="83"/>
      <c r="C233" s="86"/>
      <c r="D233" s="4" t="s">
        <v>22</v>
      </c>
      <c r="E233" s="8">
        <v>34.979999999999997</v>
      </c>
      <c r="F233" s="6">
        <v>5.75</v>
      </c>
      <c r="G233" s="6">
        <v>95</v>
      </c>
      <c r="H233" s="7">
        <v>0</v>
      </c>
      <c r="I233" s="7">
        <v>0</v>
      </c>
      <c r="J233" s="6">
        <f t="shared" si="104"/>
        <v>201.14</v>
      </c>
      <c r="K233" s="6">
        <f t="shared" si="101"/>
        <v>3323.1</v>
      </c>
      <c r="L233" s="6">
        <f t="shared" si="102"/>
        <v>201.14</v>
      </c>
      <c r="M233" s="6">
        <f t="shared" si="103"/>
        <v>3323.1</v>
      </c>
      <c r="N233" s="7"/>
      <c r="O233" s="7"/>
      <c r="P233" s="7"/>
      <c r="Q233" s="7"/>
      <c r="R233" s="7"/>
      <c r="S233" s="7"/>
      <c r="T233" s="7"/>
      <c r="U233" s="7"/>
      <c r="V233" s="38"/>
    </row>
    <row r="234" spans="1:22" s="1" customFormat="1" x14ac:dyDescent="0.25">
      <c r="A234" s="80"/>
      <c r="B234" s="83"/>
      <c r="C234" s="86"/>
      <c r="D234" s="4" t="s">
        <v>23</v>
      </c>
      <c r="E234" s="8">
        <v>46.76</v>
      </c>
      <c r="F234" s="6">
        <v>5.75</v>
      </c>
      <c r="G234" s="6">
        <v>95</v>
      </c>
      <c r="H234" s="7">
        <v>0</v>
      </c>
      <c r="I234" s="7">
        <v>0</v>
      </c>
      <c r="J234" s="6">
        <f t="shared" si="104"/>
        <v>268.87</v>
      </c>
      <c r="K234" s="6">
        <f t="shared" si="101"/>
        <v>4442.2</v>
      </c>
      <c r="L234" s="6">
        <f t="shared" si="102"/>
        <v>268.87</v>
      </c>
      <c r="M234" s="6">
        <f t="shared" si="103"/>
        <v>4442.2</v>
      </c>
      <c r="N234" s="7"/>
      <c r="O234" s="7"/>
      <c r="P234" s="7"/>
      <c r="Q234" s="7"/>
      <c r="R234" s="7"/>
      <c r="S234" s="7"/>
      <c r="T234" s="7"/>
      <c r="U234" s="7"/>
      <c r="V234" s="38"/>
    </row>
    <row r="235" spans="1:22" s="1" customFormat="1" x14ac:dyDescent="0.25">
      <c r="A235" s="80"/>
      <c r="B235" s="83"/>
      <c r="C235" s="86"/>
      <c r="D235" s="4" t="s">
        <v>24</v>
      </c>
      <c r="E235" s="8">
        <v>45.7</v>
      </c>
      <c r="F235" s="6">
        <v>5.75</v>
      </c>
      <c r="G235" s="6">
        <v>95</v>
      </c>
      <c r="H235" s="7">
        <v>0</v>
      </c>
      <c r="I235" s="7">
        <v>0</v>
      </c>
      <c r="J235" s="6">
        <f t="shared" si="104"/>
        <v>262.77999999999997</v>
      </c>
      <c r="K235" s="6">
        <f t="shared" si="101"/>
        <v>4341.5</v>
      </c>
      <c r="L235" s="6">
        <f t="shared" si="102"/>
        <v>262.77999999999997</v>
      </c>
      <c r="M235" s="6">
        <f t="shared" si="103"/>
        <v>4341.5</v>
      </c>
      <c r="N235" s="7"/>
      <c r="O235" s="7"/>
      <c r="P235" s="7"/>
      <c r="Q235" s="7"/>
      <c r="R235" s="7"/>
      <c r="S235" s="7"/>
      <c r="T235" s="7"/>
      <c r="U235" s="7"/>
      <c r="V235" s="38"/>
    </row>
    <row r="236" spans="1:22" s="1" customFormat="1" x14ac:dyDescent="0.25">
      <c r="A236" s="80"/>
      <c r="B236" s="83"/>
      <c r="C236" s="86"/>
      <c r="D236" s="4" t="s">
        <v>25</v>
      </c>
      <c r="E236" s="8">
        <v>36.619999999999997</v>
      </c>
      <c r="F236" s="6">
        <v>5.75</v>
      </c>
      <c r="G236" s="6">
        <v>95</v>
      </c>
      <c r="H236" s="7">
        <v>0</v>
      </c>
      <c r="I236" s="7">
        <v>0</v>
      </c>
      <c r="J236" s="6">
        <f t="shared" si="104"/>
        <v>210.57</v>
      </c>
      <c r="K236" s="6">
        <f t="shared" si="101"/>
        <v>3478.9</v>
      </c>
      <c r="L236" s="6">
        <f t="shared" si="102"/>
        <v>210.57</v>
      </c>
      <c r="M236" s="6">
        <f t="shared" si="103"/>
        <v>3478.9</v>
      </c>
      <c r="N236" s="7"/>
      <c r="O236" s="7"/>
      <c r="P236" s="7"/>
      <c r="Q236" s="7"/>
      <c r="R236" s="7"/>
      <c r="S236" s="7"/>
      <c r="T236" s="7"/>
      <c r="U236" s="7"/>
      <c r="V236" s="38"/>
    </row>
    <row r="237" spans="1:22" s="1" customFormat="1" x14ac:dyDescent="0.25">
      <c r="A237" s="80"/>
      <c r="B237" s="83"/>
      <c r="C237" s="86"/>
      <c r="D237" s="4" t="s">
        <v>26</v>
      </c>
      <c r="E237" s="8">
        <v>40.08</v>
      </c>
      <c r="F237" s="6">
        <v>5.75</v>
      </c>
      <c r="G237" s="6">
        <v>95</v>
      </c>
      <c r="H237" s="7">
        <v>0</v>
      </c>
      <c r="I237" s="7">
        <v>0</v>
      </c>
      <c r="J237" s="6">
        <f t="shared" si="104"/>
        <v>230.46</v>
      </c>
      <c r="K237" s="6">
        <f t="shared" si="101"/>
        <v>3807.6</v>
      </c>
      <c r="L237" s="6">
        <f t="shared" si="102"/>
        <v>230.46</v>
      </c>
      <c r="M237" s="6">
        <f t="shared" si="103"/>
        <v>3807.6</v>
      </c>
      <c r="N237" s="7"/>
      <c r="O237" s="7"/>
      <c r="P237" s="7"/>
      <c r="Q237" s="7"/>
      <c r="R237" s="7"/>
      <c r="S237" s="7"/>
      <c r="T237" s="7"/>
      <c r="U237" s="7"/>
      <c r="V237" s="38"/>
    </row>
    <row r="238" spans="1:22" s="1" customFormat="1" x14ac:dyDescent="0.25">
      <c r="A238" s="80"/>
      <c r="B238" s="83"/>
      <c r="C238" s="86"/>
      <c r="D238" s="4" t="s">
        <v>27</v>
      </c>
      <c r="E238" s="8">
        <v>40.54</v>
      </c>
      <c r="F238" s="6">
        <v>5.75</v>
      </c>
      <c r="G238" s="6">
        <v>95</v>
      </c>
      <c r="H238" s="7">
        <v>0</v>
      </c>
      <c r="I238" s="7">
        <v>0</v>
      </c>
      <c r="J238" s="6">
        <f t="shared" si="104"/>
        <v>233.11</v>
      </c>
      <c r="K238" s="6">
        <f t="shared" si="101"/>
        <v>3851.3</v>
      </c>
      <c r="L238" s="6">
        <f t="shared" si="102"/>
        <v>233.11</v>
      </c>
      <c r="M238" s="6">
        <f t="shared" si="103"/>
        <v>3851.3</v>
      </c>
      <c r="N238" s="7"/>
      <c r="O238" s="7"/>
      <c r="P238" s="7"/>
      <c r="Q238" s="7"/>
      <c r="R238" s="7"/>
      <c r="S238" s="7"/>
      <c r="T238" s="7"/>
      <c r="U238" s="7"/>
      <c r="V238" s="38"/>
    </row>
    <row r="239" spans="1:22" s="1" customFormat="1" x14ac:dyDescent="0.25">
      <c r="A239" s="80"/>
      <c r="B239" s="83"/>
      <c r="C239" s="86"/>
      <c r="D239" s="4" t="s">
        <v>28</v>
      </c>
      <c r="E239" s="8">
        <v>39.119999999999997</v>
      </c>
      <c r="F239" s="6">
        <v>5.75</v>
      </c>
      <c r="G239" s="6">
        <v>95</v>
      </c>
      <c r="H239" s="7">
        <v>0</v>
      </c>
      <c r="I239" s="7">
        <v>0</v>
      </c>
      <c r="J239" s="6">
        <f t="shared" si="104"/>
        <v>224.94</v>
      </c>
      <c r="K239" s="6">
        <f t="shared" si="101"/>
        <v>3716.4</v>
      </c>
      <c r="L239" s="6">
        <f t="shared" si="102"/>
        <v>224.94</v>
      </c>
      <c r="M239" s="6">
        <f t="shared" si="103"/>
        <v>3716.4</v>
      </c>
      <c r="N239" s="7"/>
      <c r="O239" s="7"/>
      <c r="P239" s="7"/>
      <c r="Q239" s="7"/>
      <c r="R239" s="7"/>
      <c r="S239" s="7"/>
      <c r="T239" s="7"/>
      <c r="U239" s="7"/>
      <c r="V239" s="38"/>
    </row>
    <row r="240" spans="1:22" s="1" customFormat="1" x14ac:dyDescent="0.25">
      <c r="A240" s="80"/>
      <c r="B240" s="83"/>
      <c r="C240" s="86"/>
      <c r="D240" s="4" t="s">
        <v>29</v>
      </c>
      <c r="E240" s="8">
        <v>67.319999999999993</v>
      </c>
      <c r="F240" s="6">
        <v>5.75</v>
      </c>
      <c r="G240" s="6">
        <v>95</v>
      </c>
      <c r="H240" s="7">
        <v>0</v>
      </c>
      <c r="I240" s="7">
        <v>0</v>
      </c>
      <c r="J240" s="6">
        <f t="shared" si="104"/>
        <v>387.09</v>
      </c>
      <c r="K240" s="6">
        <f t="shared" si="101"/>
        <v>6395.4</v>
      </c>
      <c r="L240" s="6">
        <f t="shared" si="102"/>
        <v>387.09</v>
      </c>
      <c r="M240" s="6">
        <f t="shared" si="103"/>
        <v>6395.4</v>
      </c>
      <c r="N240" s="7"/>
      <c r="O240" s="7"/>
      <c r="P240" s="7"/>
      <c r="Q240" s="7"/>
      <c r="R240" s="7"/>
      <c r="S240" s="7"/>
      <c r="T240" s="7"/>
      <c r="U240" s="7"/>
      <c r="V240" s="38"/>
    </row>
    <row r="241" spans="1:22" s="1" customFormat="1" x14ac:dyDescent="0.25">
      <c r="A241" s="80"/>
      <c r="B241" s="83"/>
      <c r="C241" s="87"/>
      <c r="D241" s="4" t="s">
        <v>30</v>
      </c>
      <c r="E241" s="8">
        <v>20.8</v>
      </c>
      <c r="F241" s="6">
        <v>5.75</v>
      </c>
      <c r="G241" s="6">
        <v>95</v>
      </c>
      <c r="H241" s="7">
        <v>0</v>
      </c>
      <c r="I241" s="7">
        <v>0</v>
      </c>
      <c r="J241" s="6">
        <f t="shared" si="104"/>
        <v>119.6</v>
      </c>
      <c r="K241" s="6">
        <f t="shared" si="101"/>
        <v>1976</v>
      </c>
      <c r="L241" s="6">
        <f t="shared" si="102"/>
        <v>119.6</v>
      </c>
      <c r="M241" s="6">
        <f t="shared" si="103"/>
        <v>1976</v>
      </c>
      <c r="N241" s="7"/>
      <c r="O241" s="7"/>
      <c r="P241" s="7"/>
      <c r="Q241" s="7"/>
      <c r="R241" s="7"/>
      <c r="S241" s="7"/>
      <c r="T241" s="7"/>
      <c r="U241" s="7"/>
      <c r="V241" s="38"/>
    </row>
    <row r="242" spans="1:22" s="13" customFormat="1" x14ac:dyDescent="0.25">
      <c r="A242" s="80"/>
      <c r="B242" s="83"/>
      <c r="C242" s="18" t="s">
        <v>32</v>
      </c>
      <c r="D242" s="10" t="s">
        <v>74</v>
      </c>
      <c r="E242" s="11">
        <f>SUM(E230:E241)</f>
        <v>469.92</v>
      </c>
      <c r="F242" s="10"/>
      <c r="G242" s="10"/>
      <c r="H242" s="12">
        <f>SUM(H230:H241)</f>
        <v>0</v>
      </c>
      <c r="I242" s="12">
        <f t="shared" ref="I242:U242" si="105">SUM(I230:I241)</f>
        <v>0</v>
      </c>
      <c r="J242" s="12">
        <f t="shared" si="105"/>
        <v>2702.07</v>
      </c>
      <c r="K242" s="12">
        <f t="shared" si="105"/>
        <v>44642.400000000001</v>
      </c>
      <c r="L242" s="12">
        <f t="shared" si="105"/>
        <v>2702.07</v>
      </c>
      <c r="M242" s="12">
        <f t="shared" si="105"/>
        <v>44642.400000000001</v>
      </c>
      <c r="N242" s="12">
        <f t="shared" si="105"/>
        <v>0</v>
      </c>
      <c r="O242" s="12">
        <f t="shared" si="105"/>
        <v>0</v>
      </c>
      <c r="P242" s="12">
        <f t="shared" si="105"/>
        <v>0</v>
      </c>
      <c r="Q242" s="12">
        <f t="shared" si="105"/>
        <v>0</v>
      </c>
      <c r="R242" s="12">
        <f t="shared" si="105"/>
        <v>0</v>
      </c>
      <c r="S242" s="12">
        <f t="shared" si="105"/>
        <v>0</v>
      </c>
      <c r="T242" s="12">
        <f t="shared" si="105"/>
        <v>0</v>
      </c>
      <c r="U242" s="12">
        <f t="shared" si="105"/>
        <v>0</v>
      </c>
      <c r="V242" s="39"/>
    </row>
    <row r="243" spans="1:22" ht="14.45" customHeight="1" thickBot="1" x14ac:dyDescent="0.3">
      <c r="A243" s="81"/>
      <c r="B243" s="84"/>
      <c r="C243" s="22" t="s">
        <v>31</v>
      </c>
      <c r="D243" s="67">
        <v>44926</v>
      </c>
      <c r="E243" s="23"/>
      <c r="F243" s="22"/>
      <c r="G243" s="22"/>
      <c r="H243" s="41"/>
      <c r="I243" s="41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27"/>
    </row>
    <row r="244" spans="1:22" s="20" customFormat="1" ht="14.45" customHeight="1" x14ac:dyDescent="0.25">
      <c r="A244" s="79">
        <v>17</v>
      </c>
      <c r="B244" s="88" t="s">
        <v>54</v>
      </c>
      <c r="C244" s="28"/>
      <c r="D244" s="28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31"/>
    </row>
    <row r="245" spans="1:22" s="1" customFormat="1" ht="14.45" customHeight="1" x14ac:dyDescent="0.25">
      <c r="A245" s="80"/>
      <c r="B245" s="83"/>
      <c r="C245" s="89" t="s">
        <v>76</v>
      </c>
      <c r="D245" s="4" t="s">
        <v>19</v>
      </c>
      <c r="E245" s="5">
        <v>1233.1199999999999</v>
      </c>
      <c r="F245" s="6">
        <v>5.92</v>
      </c>
      <c r="G245" s="6">
        <v>47.5</v>
      </c>
      <c r="H245" s="6">
        <v>7300.07</v>
      </c>
      <c r="I245" s="6">
        <v>58573.21</v>
      </c>
      <c r="J245" s="6">
        <v>7300.07</v>
      </c>
      <c r="K245" s="6">
        <v>58573.21</v>
      </c>
      <c r="L245" s="6">
        <v>0</v>
      </c>
      <c r="M245" s="6">
        <v>0</v>
      </c>
      <c r="N245" s="6">
        <f t="shared" ref="N245:U245" si="106">N260+N275+N290+N305+N320+N335</f>
        <v>0</v>
      </c>
      <c r="O245" s="6">
        <f t="shared" si="106"/>
        <v>0</v>
      </c>
      <c r="P245" s="6">
        <v>0</v>
      </c>
      <c r="Q245" s="6">
        <f t="shared" si="106"/>
        <v>0</v>
      </c>
      <c r="R245" s="6">
        <f t="shared" si="106"/>
        <v>0</v>
      </c>
      <c r="S245" s="6">
        <f t="shared" si="106"/>
        <v>0</v>
      </c>
      <c r="T245" s="6">
        <f t="shared" si="106"/>
        <v>0</v>
      </c>
      <c r="U245" s="6">
        <f t="shared" si="106"/>
        <v>0</v>
      </c>
      <c r="V245" s="32"/>
    </row>
    <row r="246" spans="1:22" s="1" customFormat="1" x14ac:dyDescent="0.25">
      <c r="A246" s="80"/>
      <c r="B246" s="83"/>
      <c r="C246" s="90"/>
      <c r="D246" s="4" t="s">
        <v>20</v>
      </c>
      <c r="E246" s="5">
        <v>958.75</v>
      </c>
      <c r="F246" s="6">
        <v>5.92</v>
      </c>
      <c r="G246" s="6">
        <v>47.5</v>
      </c>
      <c r="H246" s="6">
        <v>5675.8</v>
      </c>
      <c r="I246" s="6">
        <v>45540.639999999999</v>
      </c>
      <c r="J246" s="6">
        <v>5675.8</v>
      </c>
      <c r="K246" s="6">
        <v>45540.639999999999</v>
      </c>
      <c r="L246" s="6">
        <v>0</v>
      </c>
      <c r="M246" s="6">
        <v>0</v>
      </c>
      <c r="N246" s="6">
        <f t="shared" ref="N246:U246" si="107">N261+N276+N291+N306+N321+N336</f>
        <v>0</v>
      </c>
      <c r="O246" s="6">
        <f t="shared" si="107"/>
        <v>0</v>
      </c>
      <c r="P246" s="6">
        <v>0</v>
      </c>
      <c r="Q246" s="6">
        <v>0</v>
      </c>
      <c r="R246" s="6">
        <f t="shared" si="107"/>
        <v>0</v>
      </c>
      <c r="S246" s="6">
        <f t="shared" si="107"/>
        <v>0</v>
      </c>
      <c r="T246" s="6">
        <f t="shared" si="107"/>
        <v>0</v>
      </c>
      <c r="U246" s="6">
        <f t="shared" si="107"/>
        <v>0</v>
      </c>
      <c r="V246" s="32"/>
    </row>
    <row r="247" spans="1:22" s="1" customFormat="1" x14ac:dyDescent="0.25">
      <c r="A247" s="80"/>
      <c r="B247" s="83"/>
      <c r="C247" s="90"/>
      <c r="D247" s="4" t="s">
        <v>21</v>
      </c>
      <c r="E247" s="5">
        <v>1122.71</v>
      </c>
      <c r="F247" s="6">
        <v>5.92</v>
      </c>
      <c r="G247" s="6">
        <v>47.5</v>
      </c>
      <c r="H247" s="6">
        <v>6646.44</v>
      </c>
      <c r="I247" s="6">
        <v>53328.74</v>
      </c>
      <c r="J247" s="6">
        <v>6646.44</v>
      </c>
      <c r="K247" s="6">
        <v>53328.74</v>
      </c>
      <c r="L247" s="6">
        <f t="shared" ref="L247:U247" si="108">L262+L277+L292+L307+L322+L337</f>
        <v>0</v>
      </c>
      <c r="M247" s="6">
        <v>0</v>
      </c>
      <c r="N247" s="6">
        <f t="shared" si="108"/>
        <v>0</v>
      </c>
      <c r="O247" s="6">
        <f t="shared" si="108"/>
        <v>0</v>
      </c>
      <c r="P247" s="6">
        <f t="shared" si="108"/>
        <v>0</v>
      </c>
      <c r="Q247" s="6">
        <v>0</v>
      </c>
      <c r="R247" s="6">
        <f t="shared" si="108"/>
        <v>0</v>
      </c>
      <c r="S247" s="6">
        <f t="shared" si="108"/>
        <v>0</v>
      </c>
      <c r="T247" s="6">
        <f t="shared" si="108"/>
        <v>0</v>
      </c>
      <c r="U247" s="6">
        <f t="shared" si="108"/>
        <v>0</v>
      </c>
      <c r="V247" s="32"/>
    </row>
    <row r="248" spans="1:22" s="1" customFormat="1" x14ac:dyDescent="0.25">
      <c r="A248" s="80"/>
      <c r="B248" s="83"/>
      <c r="C248" s="90"/>
      <c r="D248" s="4" t="s">
        <v>22</v>
      </c>
      <c r="E248" s="5">
        <v>1196.97</v>
      </c>
      <c r="F248" s="6">
        <v>5.92</v>
      </c>
      <c r="G248" s="6">
        <v>47.5</v>
      </c>
      <c r="H248" s="6">
        <v>7086.0623999999998</v>
      </c>
      <c r="I248" s="6">
        <v>56856.08</v>
      </c>
      <c r="J248" s="6">
        <v>7086.06</v>
      </c>
      <c r="K248" s="6">
        <v>56856.08</v>
      </c>
      <c r="L248" s="6">
        <v>0</v>
      </c>
      <c r="M248" s="6">
        <v>0</v>
      </c>
      <c r="N248" s="6">
        <f t="shared" ref="N248:U248" si="109">N263+N278+N293+N308+N323+N338</f>
        <v>0</v>
      </c>
      <c r="O248" s="6">
        <f t="shared" si="109"/>
        <v>0</v>
      </c>
      <c r="P248" s="6">
        <f t="shared" si="109"/>
        <v>0</v>
      </c>
      <c r="Q248" s="6">
        <f t="shared" si="109"/>
        <v>0</v>
      </c>
      <c r="R248" s="6">
        <f t="shared" si="109"/>
        <v>0</v>
      </c>
      <c r="S248" s="6">
        <f t="shared" si="109"/>
        <v>0</v>
      </c>
      <c r="T248" s="6">
        <f t="shared" si="109"/>
        <v>0</v>
      </c>
      <c r="U248" s="6">
        <f t="shared" si="109"/>
        <v>0</v>
      </c>
      <c r="V248" s="32"/>
    </row>
    <row r="249" spans="1:22" s="1" customFormat="1" x14ac:dyDescent="0.25">
      <c r="A249" s="80"/>
      <c r="B249" s="83"/>
      <c r="C249" s="90"/>
      <c r="D249" s="4" t="s">
        <v>23</v>
      </c>
      <c r="E249" s="5">
        <v>1191.67</v>
      </c>
      <c r="F249" s="6">
        <v>5.92</v>
      </c>
      <c r="G249" s="6">
        <v>47.5</v>
      </c>
      <c r="H249" s="6">
        <v>7054.68</v>
      </c>
      <c r="I249" s="6">
        <v>56604.324999999997</v>
      </c>
      <c r="J249" s="6">
        <v>7054.68</v>
      </c>
      <c r="K249" s="6">
        <v>56604.33</v>
      </c>
      <c r="L249" s="6">
        <v>0</v>
      </c>
      <c r="M249" s="6">
        <v>0</v>
      </c>
      <c r="N249" s="6">
        <f t="shared" ref="N249:U249" si="110">N264+N279+N294+N309+N324+N339</f>
        <v>0</v>
      </c>
      <c r="O249" s="6">
        <f t="shared" si="110"/>
        <v>0</v>
      </c>
      <c r="P249" s="6">
        <f t="shared" si="110"/>
        <v>0</v>
      </c>
      <c r="Q249" s="6">
        <f t="shared" si="110"/>
        <v>0</v>
      </c>
      <c r="R249" s="6">
        <f t="shared" si="110"/>
        <v>0</v>
      </c>
      <c r="S249" s="6">
        <f t="shared" si="110"/>
        <v>0</v>
      </c>
      <c r="T249" s="6">
        <f t="shared" si="110"/>
        <v>0</v>
      </c>
      <c r="U249" s="6">
        <f t="shared" si="110"/>
        <v>0</v>
      </c>
      <c r="V249" s="32"/>
    </row>
    <row r="250" spans="1:22" s="1" customFormat="1" x14ac:dyDescent="0.25">
      <c r="A250" s="80"/>
      <c r="B250" s="83"/>
      <c r="C250" s="90"/>
      <c r="D250" s="4" t="s">
        <v>24</v>
      </c>
      <c r="E250" s="5">
        <v>1277.1099999999999</v>
      </c>
      <c r="F250" s="6">
        <v>5.92</v>
      </c>
      <c r="G250" s="6">
        <v>47.5</v>
      </c>
      <c r="H250" s="6">
        <v>7560.49</v>
      </c>
      <c r="I250" s="6">
        <v>60662.724999999999</v>
      </c>
      <c r="J250" s="6">
        <v>7560.49</v>
      </c>
      <c r="K250" s="6">
        <v>60662.73</v>
      </c>
      <c r="L250" s="6">
        <v>0</v>
      </c>
      <c r="M250" s="6">
        <v>0</v>
      </c>
      <c r="N250" s="6">
        <f t="shared" ref="N250:U250" si="111">N265+N280+N295+N310+N325+N340</f>
        <v>0</v>
      </c>
      <c r="O250" s="6">
        <f t="shared" si="111"/>
        <v>0</v>
      </c>
      <c r="P250" s="6">
        <f t="shared" si="111"/>
        <v>0</v>
      </c>
      <c r="Q250" s="6">
        <f t="shared" si="111"/>
        <v>0</v>
      </c>
      <c r="R250" s="6">
        <f t="shared" si="111"/>
        <v>0</v>
      </c>
      <c r="S250" s="6">
        <f t="shared" si="111"/>
        <v>0</v>
      </c>
      <c r="T250" s="6">
        <f t="shared" si="111"/>
        <v>0</v>
      </c>
      <c r="U250" s="6">
        <f t="shared" si="111"/>
        <v>0</v>
      </c>
      <c r="V250" s="32"/>
    </row>
    <row r="251" spans="1:22" s="1" customFormat="1" x14ac:dyDescent="0.25">
      <c r="A251" s="80"/>
      <c r="B251" s="83"/>
      <c r="C251" s="90"/>
      <c r="D251" s="4" t="s">
        <v>25</v>
      </c>
      <c r="E251" s="5">
        <v>1103.52</v>
      </c>
      <c r="F251" s="6">
        <v>5.92</v>
      </c>
      <c r="G251" s="6">
        <v>47.5</v>
      </c>
      <c r="H251" s="6">
        <v>6532.85</v>
      </c>
      <c r="I251" s="6">
        <v>52417.2</v>
      </c>
      <c r="J251" s="6">
        <v>6532.85</v>
      </c>
      <c r="K251" s="6">
        <v>52417.2</v>
      </c>
      <c r="L251" s="6">
        <v>0</v>
      </c>
      <c r="M251" s="6">
        <v>0</v>
      </c>
      <c r="N251" s="6">
        <f t="shared" ref="N251:U251" si="112">N266+N281+N296+N311+N326+N341</f>
        <v>0</v>
      </c>
      <c r="O251" s="6">
        <f t="shared" si="112"/>
        <v>0</v>
      </c>
      <c r="P251" s="6">
        <f t="shared" si="112"/>
        <v>0</v>
      </c>
      <c r="Q251" s="6">
        <f t="shared" si="112"/>
        <v>0</v>
      </c>
      <c r="R251" s="6">
        <f t="shared" si="112"/>
        <v>0</v>
      </c>
      <c r="S251" s="6">
        <f t="shared" si="112"/>
        <v>0</v>
      </c>
      <c r="T251" s="6">
        <f t="shared" si="112"/>
        <v>0</v>
      </c>
      <c r="U251" s="6">
        <f t="shared" si="112"/>
        <v>0</v>
      </c>
      <c r="V251" s="32"/>
    </row>
    <row r="252" spans="1:22" s="1" customFormat="1" x14ac:dyDescent="0.25">
      <c r="A252" s="80"/>
      <c r="B252" s="83"/>
      <c r="C252" s="90"/>
      <c r="D252" s="4" t="s">
        <v>26</v>
      </c>
      <c r="E252" s="5">
        <v>1336.45</v>
      </c>
      <c r="F252" s="6">
        <v>5.92</v>
      </c>
      <c r="G252" s="6">
        <v>47.5</v>
      </c>
      <c r="H252" s="6">
        <v>7911.78</v>
      </c>
      <c r="I252" s="6">
        <v>63481.375</v>
      </c>
      <c r="J252" s="6">
        <v>7911.78</v>
      </c>
      <c r="K252" s="6">
        <v>63481.38</v>
      </c>
      <c r="L252" s="6">
        <v>0</v>
      </c>
      <c r="M252" s="6">
        <f t="shared" ref="M252:U252" si="113">M267+M282+M297+M312+M327+M342</f>
        <v>0</v>
      </c>
      <c r="N252" s="6">
        <f t="shared" si="113"/>
        <v>0</v>
      </c>
      <c r="O252" s="6">
        <f t="shared" si="113"/>
        <v>0</v>
      </c>
      <c r="P252" s="6">
        <f t="shared" si="113"/>
        <v>0</v>
      </c>
      <c r="Q252" s="6">
        <f t="shared" si="113"/>
        <v>0</v>
      </c>
      <c r="R252" s="6">
        <f t="shared" si="113"/>
        <v>0</v>
      </c>
      <c r="S252" s="6">
        <f t="shared" si="113"/>
        <v>0</v>
      </c>
      <c r="T252" s="6">
        <f t="shared" si="113"/>
        <v>0</v>
      </c>
      <c r="U252" s="6">
        <f t="shared" si="113"/>
        <v>0</v>
      </c>
      <c r="V252" s="32"/>
    </row>
    <row r="253" spans="1:22" s="1" customFormat="1" x14ac:dyDescent="0.25">
      <c r="A253" s="80"/>
      <c r="B253" s="83"/>
      <c r="C253" s="90"/>
      <c r="D253" s="4" t="s">
        <v>27</v>
      </c>
      <c r="E253" s="5">
        <v>1265.5</v>
      </c>
      <c r="F253" s="6">
        <v>5.92</v>
      </c>
      <c r="G253" s="6">
        <v>47.5</v>
      </c>
      <c r="H253" s="6">
        <v>5587.36</v>
      </c>
      <c r="I253" s="6">
        <v>44830.98</v>
      </c>
      <c r="J253" s="6">
        <v>5587.36</v>
      </c>
      <c r="K253" s="6">
        <v>44830.98</v>
      </c>
      <c r="L253" s="6">
        <v>0</v>
      </c>
      <c r="M253" s="6">
        <v>0</v>
      </c>
      <c r="N253" s="6">
        <f t="shared" ref="N253:U253" si="114">N268+N283+N298+N313+N328+N343</f>
        <v>0</v>
      </c>
      <c r="O253" s="6">
        <f t="shared" si="114"/>
        <v>0</v>
      </c>
      <c r="P253" s="6">
        <f t="shared" si="114"/>
        <v>0</v>
      </c>
      <c r="Q253" s="6">
        <f t="shared" si="114"/>
        <v>0</v>
      </c>
      <c r="R253" s="6">
        <f t="shared" si="114"/>
        <v>0</v>
      </c>
      <c r="S253" s="6">
        <f t="shared" si="114"/>
        <v>0</v>
      </c>
      <c r="T253" s="6">
        <f t="shared" si="114"/>
        <v>0</v>
      </c>
      <c r="U253" s="6">
        <f t="shared" si="114"/>
        <v>0</v>
      </c>
      <c r="V253" s="32"/>
    </row>
    <row r="254" spans="1:22" s="1" customFormat="1" x14ac:dyDescent="0.25">
      <c r="A254" s="80"/>
      <c r="B254" s="83"/>
      <c r="C254" s="90"/>
      <c r="D254" s="4" t="s">
        <v>28</v>
      </c>
      <c r="E254" s="5">
        <v>1274.45</v>
      </c>
      <c r="F254" s="6">
        <v>5.92</v>
      </c>
      <c r="G254" s="6">
        <v>47.5</v>
      </c>
      <c r="H254" s="6">
        <v>7544.74</v>
      </c>
      <c r="I254" s="6">
        <v>60536.39</v>
      </c>
      <c r="J254" s="6">
        <v>7544.74</v>
      </c>
      <c r="K254" s="6">
        <v>60536.39</v>
      </c>
      <c r="L254" s="6">
        <f t="shared" ref="L254:U254" si="115">L269+L284+L299+L314+L329+L344</f>
        <v>1464.84</v>
      </c>
      <c r="M254" s="6">
        <f t="shared" si="115"/>
        <v>11753.4</v>
      </c>
      <c r="N254" s="6">
        <f t="shared" si="115"/>
        <v>0</v>
      </c>
      <c r="O254" s="6">
        <f t="shared" si="115"/>
        <v>0</v>
      </c>
      <c r="P254" s="6">
        <f t="shared" si="115"/>
        <v>0</v>
      </c>
      <c r="Q254" s="6">
        <f t="shared" si="115"/>
        <v>0</v>
      </c>
      <c r="R254" s="6">
        <f t="shared" si="115"/>
        <v>0</v>
      </c>
      <c r="S254" s="6">
        <f t="shared" si="115"/>
        <v>0</v>
      </c>
      <c r="T254" s="6">
        <f t="shared" si="115"/>
        <v>0</v>
      </c>
      <c r="U254" s="6">
        <f t="shared" si="115"/>
        <v>0</v>
      </c>
      <c r="V254" s="32"/>
    </row>
    <row r="255" spans="1:22" s="1" customFormat="1" x14ac:dyDescent="0.25">
      <c r="A255" s="80"/>
      <c r="B255" s="83"/>
      <c r="C255" s="90"/>
      <c r="D255" s="4" t="s">
        <v>29</v>
      </c>
      <c r="E255" s="5">
        <v>1145.1600000000001</v>
      </c>
      <c r="F255" s="6">
        <v>5.92</v>
      </c>
      <c r="G255" s="6">
        <v>47.5</v>
      </c>
      <c r="H255" s="78">
        <v>5846.49</v>
      </c>
      <c r="I255" s="6">
        <v>46910.06</v>
      </c>
      <c r="J255" s="6">
        <v>6779.35</v>
      </c>
      <c r="K255" s="6">
        <v>54395.12</v>
      </c>
      <c r="L255" s="6">
        <f t="shared" ref="L255:U255" si="116">L270+L285+L300+L315+L330+L345</f>
        <v>1512.5</v>
      </c>
      <c r="M255" s="6">
        <f t="shared" si="116"/>
        <v>12135.78</v>
      </c>
      <c r="N255" s="6">
        <f t="shared" si="116"/>
        <v>0</v>
      </c>
      <c r="O255" s="6">
        <f t="shared" si="116"/>
        <v>0</v>
      </c>
      <c r="P255" s="6">
        <f t="shared" si="116"/>
        <v>0</v>
      </c>
      <c r="Q255" s="6">
        <f t="shared" si="116"/>
        <v>0</v>
      </c>
      <c r="R255" s="6">
        <f t="shared" si="116"/>
        <v>0</v>
      </c>
      <c r="S255" s="6">
        <f t="shared" si="116"/>
        <v>0</v>
      </c>
      <c r="T255" s="6">
        <f t="shared" si="116"/>
        <v>0</v>
      </c>
      <c r="U255" s="6">
        <f t="shared" si="116"/>
        <v>0</v>
      </c>
      <c r="V255" s="32"/>
    </row>
    <row r="256" spans="1:22" s="1" customFormat="1" x14ac:dyDescent="0.25">
      <c r="A256" s="80"/>
      <c r="B256" s="83"/>
      <c r="C256" s="91"/>
      <c r="D256" s="4" t="s">
        <v>30</v>
      </c>
      <c r="E256" s="5">
        <v>1231.1500000000001</v>
      </c>
      <c r="F256" s="6">
        <v>5.92</v>
      </c>
      <c r="G256" s="6">
        <v>47.5</v>
      </c>
      <c r="H256" s="6">
        <v>7288.4</v>
      </c>
      <c r="I256" s="6">
        <v>58479.64</v>
      </c>
      <c r="J256" s="6">
        <f t="shared" ref="J256:U256" si="117">J271+J286+J301+J316+J331+J346</f>
        <v>7324.6299999999992</v>
      </c>
      <c r="K256" s="6">
        <f t="shared" si="117"/>
        <v>59061.04</v>
      </c>
      <c r="L256" s="6">
        <f t="shared" si="117"/>
        <v>1181.43</v>
      </c>
      <c r="M256" s="6">
        <f t="shared" si="117"/>
        <v>9479.58</v>
      </c>
      <c r="N256" s="6">
        <f t="shared" si="117"/>
        <v>0</v>
      </c>
      <c r="O256" s="6">
        <f t="shared" si="117"/>
        <v>0</v>
      </c>
      <c r="P256" s="6">
        <f t="shared" si="117"/>
        <v>0</v>
      </c>
      <c r="Q256" s="6">
        <f t="shared" si="117"/>
        <v>0</v>
      </c>
      <c r="R256" s="6">
        <f t="shared" si="117"/>
        <v>0</v>
      </c>
      <c r="S256" s="6">
        <f t="shared" si="117"/>
        <v>0</v>
      </c>
      <c r="T256" s="6">
        <f t="shared" si="117"/>
        <v>0</v>
      </c>
      <c r="U256" s="6">
        <f t="shared" si="117"/>
        <v>0</v>
      </c>
      <c r="V256" s="32"/>
    </row>
    <row r="257" spans="1:22" s="13" customFormat="1" x14ac:dyDescent="0.25">
      <c r="A257" s="80"/>
      <c r="B257" s="83"/>
      <c r="C257" s="14" t="s">
        <v>32</v>
      </c>
      <c r="D257" s="15" t="s">
        <v>74</v>
      </c>
      <c r="E257" s="16">
        <f>E272+E287+E302+E317+E332+E347</f>
        <v>14544.099999999999</v>
      </c>
      <c r="F257" s="16"/>
      <c r="G257" s="16"/>
      <c r="H257" s="16">
        <f>H272+H287+H302+H317+H332+H347</f>
        <v>80658.28</v>
      </c>
      <c r="I257" s="16">
        <f t="shared" ref="I257:U257" si="118">I272+I287+I302+I317+I332+I347</f>
        <v>657031.5</v>
      </c>
      <c r="J257" s="16">
        <f t="shared" si="118"/>
        <v>87910.58</v>
      </c>
      <c r="K257" s="16">
        <f t="shared" si="118"/>
        <v>700703.04</v>
      </c>
      <c r="L257" s="16">
        <f t="shared" si="118"/>
        <v>7252.2999999999993</v>
      </c>
      <c r="M257" s="16">
        <f t="shared" si="118"/>
        <v>43671.54</v>
      </c>
      <c r="N257" s="16">
        <f t="shared" si="118"/>
        <v>0</v>
      </c>
      <c r="O257" s="16">
        <f t="shared" si="118"/>
        <v>0</v>
      </c>
      <c r="P257" s="16">
        <v>0</v>
      </c>
      <c r="Q257" s="16">
        <v>0</v>
      </c>
      <c r="R257" s="16">
        <f t="shared" si="118"/>
        <v>0</v>
      </c>
      <c r="S257" s="16">
        <f t="shared" si="118"/>
        <v>0</v>
      </c>
      <c r="T257" s="16">
        <f t="shared" si="118"/>
        <v>0</v>
      </c>
      <c r="U257" s="16">
        <f t="shared" si="118"/>
        <v>0</v>
      </c>
      <c r="V257" s="33"/>
    </row>
    <row r="258" spans="1:22" ht="14.45" customHeight="1" thickBot="1" x14ac:dyDescent="0.3">
      <c r="A258" s="81"/>
      <c r="B258" s="84"/>
      <c r="C258" s="22" t="s">
        <v>31</v>
      </c>
      <c r="D258" s="67">
        <v>44926</v>
      </c>
      <c r="E258" s="23"/>
      <c r="F258" s="40"/>
      <c r="G258" s="40"/>
      <c r="H258" s="77">
        <v>297190.98</v>
      </c>
      <c r="I258" s="77">
        <v>1186601.1100000001</v>
      </c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27"/>
    </row>
    <row r="259" spans="1:22" ht="14.45" customHeight="1" x14ac:dyDescent="0.25">
      <c r="A259" s="79">
        <v>18</v>
      </c>
      <c r="B259" s="82" t="s">
        <v>55</v>
      </c>
      <c r="C259" s="34"/>
      <c r="D259" s="68"/>
      <c r="E259" s="35"/>
      <c r="F259" s="45"/>
      <c r="G259" s="45"/>
      <c r="H259" s="36"/>
      <c r="I259" s="36"/>
      <c r="J259" s="44"/>
      <c r="K259" s="44"/>
      <c r="L259" s="44"/>
      <c r="M259" s="44"/>
      <c r="N259" s="36"/>
      <c r="O259" s="36"/>
      <c r="P259" s="36"/>
      <c r="Q259" s="36"/>
      <c r="R259" s="36"/>
      <c r="S259" s="36"/>
      <c r="T259" s="36"/>
      <c r="U259" s="36"/>
      <c r="V259" s="37" t="s">
        <v>79</v>
      </c>
    </row>
    <row r="260" spans="1:22" s="1" customFormat="1" ht="14.45" customHeight="1" x14ac:dyDescent="0.25">
      <c r="A260" s="80"/>
      <c r="B260" s="83"/>
      <c r="C260" s="85" t="s">
        <v>56</v>
      </c>
      <c r="D260" s="4" t="s">
        <v>19</v>
      </c>
      <c r="E260" s="8">
        <v>83.98</v>
      </c>
      <c r="F260" s="6">
        <v>5.92</v>
      </c>
      <c r="G260" s="6">
        <v>47.5</v>
      </c>
      <c r="H260" s="7">
        <v>497.16</v>
      </c>
      <c r="I260" s="7">
        <v>3989.05</v>
      </c>
      <c r="J260" s="6">
        <f>ROUND((E260*F260),2)</f>
        <v>497.16</v>
      </c>
      <c r="K260" s="6">
        <f>ROUND((E260*G260),2)</f>
        <v>3989.05</v>
      </c>
      <c r="L260" s="6">
        <f>J260-H260</f>
        <v>0</v>
      </c>
      <c r="M260" s="6">
        <f>K260-I260</f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38"/>
    </row>
    <row r="261" spans="1:22" s="1" customFormat="1" x14ac:dyDescent="0.25">
      <c r="A261" s="80"/>
      <c r="B261" s="83"/>
      <c r="C261" s="86"/>
      <c r="D261" s="4" t="s">
        <v>20</v>
      </c>
      <c r="E261" s="8">
        <v>67.02</v>
      </c>
      <c r="F261" s="6">
        <v>5.92</v>
      </c>
      <c r="G261" s="6">
        <v>47.5</v>
      </c>
      <c r="H261" s="7">
        <v>396.76</v>
      </c>
      <c r="I261" s="7">
        <v>3183.45</v>
      </c>
      <c r="J261" s="6">
        <f t="shared" ref="J261:J271" si="119">ROUND((E261*F261),2)</f>
        <v>396.76</v>
      </c>
      <c r="K261" s="6">
        <f t="shared" ref="K261:K271" si="120">ROUND((E261*G261),2)</f>
        <v>3183.45</v>
      </c>
      <c r="L261" s="6">
        <f t="shared" ref="L261:L271" si="121">J261-H261</f>
        <v>0</v>
      </c>
      <c r="M261" s="6">
        <f t="shared" ref="M261:M271" si="122">K261-I261</f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38"/>
    </row>
    <row r="262" spans="1:22" s="1" customFormat="1" x14ac:dyDescent="0.25">
      <c r="A262" s="80"/>
      <c r="B262" s="83"/>
      <c r="C262" s="86"/>
      <c r="D262" s="4" t="s">
        <v>21</v>
      </c>
      <c r="E262" s="8">
        <v>90.49</v>
      </c>
      <c r="F262" s="6">
        <v>5.92</v>
      </c>
      <c r="G262" s="6">
        <v>47.5</v>
      </c>
      <c r="H262" s="7">
        <v>535.70000000000005</v>
      </c>
      <c r="I262" s="7">
        <v>4298.28</v>
      </c>
      <c r="J262" s="6">
        <f t="shared" si="119"/>
        <v>535.70000000000005</v>
      </c>
      <c r="K262" s="6">
        <f t="shared" si="120"/>
        <v>4298.28</v>
      </c>
      <c r="L262" s="6">
        <f t="shared" si="121"/>
        <v>0</v>
      </c>
      <c r="M262" s="6">
        <f t="shared" si="122"/>
        <v>0</v>
      </c>
      <c r="N262" s="7"/>
      <c r="O262" s="7"/>
      <c r="P262" s="7"/>
      <c r="Q262" s="7"/>
      <c r="R262" s="7"/>
      <c r="S262" s="7"/>
      <c r="T262" s="7"/>
      <c r="U262" s="7"/>
      <c r="V262" s="38"/>
    </row>
    <row r="263" spans="1:22" s="1" customFormat="1" ht="45" x14ac:dyDescent="0.25">
      <c r="A263" s="80"/>
      <c r="B263" s="83"/>
      <c r="C263" s="86"/>
      <c r="D263" s="4" t="s">
        <v>22</v>
      </c>
      <c r="E263" s="8">
        <v>119.52</v>
      </c>
      <c r="F263" s="6">
        <v>5.92</v>
      </c>
      <c r="G263" s="6">
        <v>47.5</v>
      </c>
      <c r="H263" s="7">
        <v>707.56</v>
      </c>
      <c r="I263" s="7">
        <v>5677.2</v>
      </c>
      <c r="J263" s="6">
        <f t="shared" si="119"/>
        <v>707.56</v>
      </c>
      <c r="K263" s="6">
        <f t="shared" si="120"/>
        <v>5677.2</v>
      </c>
      <c r="L263" s="6">
        <f t="shared" si="121"/>
        <v>0</v>
      </c>
      <c r="M263" s="6">
        <f t="shared" si="122"/>
        <v>0</v>
      </c>
      <c r="N263" s="7"/>
      <c r="O263" s="7"/>
      <c r="P263" s="7"/>
      <c r="Q263" s="7"/>
      <c r="R263" s="7"/>
      <c r="S263" s="7"/>
      <c r="T263" s="7"/>
      <c r="U263" s="7"/>
      <c r="V263" s="74" t="s">
        <v>80</v>
      </c>
    </row>
    <row r="264" spans="1:22" s="1" customFormat="1" x14ac:dyDescent="0.25">
      <c r="A264" s="80"/>
      <c r="B264" s="83"/>
      <c r="C264" s="86"/>
      <c r="D264" s="4" t="s">
        <v>23</v>
      </c>
      <c r="E264" s="8">
        <v>105.46</v>
      </c>
      <c r="F264" s="6">
        <v>5.92</v>
      </c>
      <c r="G264" s="6">
        <v>47.5</v>
      </c>
      <c r="H264" s="7">
        <v>624.32000000000005</v>
      </c>
      <c r="I264" s="7">
        <v>5009.3500000000004</v>
      </c>
      <c r="J264" s="6">
        <f t="shared" si="119"/>
        <v>624.32000000000005</v>
      </c>
      <c r="K264" s="6">
        <f t="shared" si="120"/>
        <v>5009.3500000000004</v>
      </c>
      <c r="L264" s="6">
        <f t="shared" si="121"/>
        <v>0</v>
      </c>
      <c r="M264" s="6">
        <f t="shared" si="122"/>
        <v>0</v>
      </c>
      <c r="N264" s="7"/>
      <c r="O264" s="7"/>
      <c r="P264" s="7"/>
      <c r="Q264" s="7"/>
      <c r="R264" s="7"/>
      <c r="S264" s="7"/>
      <c r="T264" s="7"/>
      <c r="U264" s="7"/>
      <c r="V264" s="38"/>
    </row>
    <row r="265" spans="1:22" s="1" customFormat="1" x14ac:dyDescent="0.25">
      <c r="A265" s="80"/>
      <c r="B265" s="83"/>
      <c r="C265" s="86"/>
      <c r="D265" s="4" t="s">
        <v>24</v>
      </c>
      <c r="E265" s="8">
        <v>129.63</v>
      </c>
      <c r="F265" s="6">
        <v>5.92</v>
      </c>
      <c r="G265" s="6">
        <v>47.5</v>
      </c>
      <c r="H265" s="7">
        <v>767.41</v>
      </c>
      <c r="I265" s="7">
        <v>6157.43</v>
      </c>
      <c r="J265" s="6">
        <f t="shared" si="119"/>
        <v>767.41</v>
      </c>
      <c r="K265" s="6">
        <f t="shared" si="120"/>
        <v>6157.43</v>
      </c>
      <c r="L265" s="6">
        <f t="shared" si="121"/>
        <v>0</v>
      </c>
      <c r="M265" s="6">
        <f t="shared" si="122"/>
        <v>0</v>
      </c>
      <c r="N265" s="7"/>
      <c r="O265" s="7"/>
      <c r="P265" s="7"/>
      <c r="Q265" s="7"/>
      <c r="R265" s="7"/>
      <c r="S265" s="7"/>
      <c r="T265" s="7"/>
      <c r="U265" s="7"/>
      <c r="V265" s="38"/>
    </row>
    <row r="266" spans="1:22" s="1" customFormat="1" x14ac:dyDescent="0.25">
      <c r="A266" s="80"/>
      <c r="B266" s="83"/>
      <c r="C266" s="86"/>
      <c r="D266" s="4" t="s">
        <v>25</v>
      </c>
      <c r="E266" s="8">
        <v>90.38</v>
      </c>
      <c r="F266" s="6">
        <v>5.92</v>
      </c>
      <c r="G266" s="6">
        <v>47.5</v>
      </c>
      <c r="H266" s="7">
        <v>535.04999999999995</v>
      </c>
      <c r="I266" s="7">
        <v>4293.05</v>
      </c>
      <c r="J266" s="6">
        <f t="shared" si="119"/>
        <v>535.04999999999995</v>
      </c>
      <c r="K266" s="6">
        <f t="shared" si="120"/>
        <v>4293.05</v>
      </c>
      <c r="L266" s="6">
        <f t="shared" si="121"/>
        <v>0</v>
      </c>
      <c r="M266" s="6">
        <f t="shared" si="122"/>
        <v>0</v>
      </c>
      <c r="N266" s="7"/>
      <c r="O266" s="7"/>
      <c r="P266" s="7"/>
      <c r="Q266" s="7"/>
      <c r="R266" s="7"/>
      <c r="S266" s="7"/>
      <c r="T266" s="7"/>
      <c r="U266" s="7"/>
      <c r="V266" s="38"/>
    </row>
    <row r="267" spans="1:22" s="1" customFormat="1" x14ac:dyDescent="0.25">
      <c r="A267" s="80"/>
      <c r="B267" s="83"/>
      <c r="C267" s="86"/>
      <c r="D267" s="4" t="s">
        <v>26</v>
      </c>
      <c r="E267" s="8">
        <v>112.53</v>
      </c>
      <c r="F267" s="6">
        <v>22</v>
      </c>
      <c r="G267" s="6">
        <v>47.5</v>
      </c>
      <c r="H267" s="7">
        <v>666.18</v>
      </c>
      <c r="I267" s="7">
        <v>5345.18</v>
      </c>
      <c r="J267" s="6">
        <f t="shared" si="119"/>
        <v>2475.66</v>
      </c>
      <c r="K267" s="6">
        <f t="shared" si="120"/>
        <v>5345.18</v>
      </c>
      <c r="L267" s="6">
        <f t="shared" si="121"/>
        <v>1809.48</v>
      </c>
      <c r="M267" s="6">
        <f t="shared" si="122"/>
        <v>0</v>
      </c>
      <c r="N267" s="7"/>
      <c r="O267" s="7"/>
      <c r="P267" s="7"/>
      <c r="Q267" s="7"/>
      <c r="R267" s="7"/>
      <c r="S267" s="7"/>
      <c r="T267" s="7"/>
      <c r="U267" s="7"/>
      <c r="V267" s="38"/>
    </row>
    <row r="268" spans="1:22" s="1" customFormat="1" x14ac:dyDescent="0.25">
      <c r="A268" s="80"/>
      <c r="B268" s="83"/>
      <c r="C268" s="86"/>
      <c r="D268" s="4" t="s">
        <v>27</v>
      </c>
      <c r="E268" s="8">
        <v>114.4</v>
      </c>
      <c r="F268" s="6">
        <v>5.92</v>
      </c>
      <c r="G268" s="6">
        <v>47.5</v>
      </c>
      <c r="H268" s="7">
        <v>677.25</v>
      </c>
      <c r="I268" s="7">
        <v>5434</v>
      </c>
      <c r="J268" s="6">
        <f t="shared" si="119"/>
        <v>677.25</v>
      </c>
      <c r="K268" s="6">
        <f t="shared" si="120"/>
        <v>5434</v>
      </c>
      <c r="L268" s="6">
        <f t="shared" si="121"/>
        <v>0</v>
      </c>
      <c r="M268" s="6">
        <f t="shared" si="122"/>
        <v>0</v>
      </c>
      <c r="N268" s="7"/>
      <c r="O268" s="7"/>
      <c r="P268" s="7"/>
      <c r="Q268" s="7"/>
      <c r="R268" s="7"/>
      <c r="S268" s="7"/>
      <c r="T268" s="7"/>
      <c r="U268" s="7"/>
      <c r="V268" s="38"/>
    </row>
    <row r="269" spans="1:22" s="1" customFormat="1" x14ac:dyDescent="0.25">
      <c r="A269" s="80"/>
      <c r="B269" s="83"/>
      <c r="C269" s="86"/>
      <c r="D269" s="4" t="s">
        <v>28</v>
      </c>
      <c r="E269" s="8">
        <v>119.15</v>
      </c>
      <c r="F269" s="6">
        <v>5.92</v>
      </c>
      <c r="G269" s="6">
        <v>47.5</v>
      </c>
      <c r="H269" s="7">
        <v>705.37</v>
      </c>
      <c r="I269" s="7">
        <v>5659.63</v>
      </c>
      <c r="J269" s="6">
        <f t="shared" si="119"/>
        <v>705.37</v>
      </c>
      <c r="K269" s="6">
        <f t="shared" si="120"/>
        <v>5659.63</v>
      </c>
      <c r="L269" s="6">
        <f t="shared" si="121"/>
        <v>0</v>
      </c>
      <c r="M269" s="6">
        <f t="shared" si="122"/>
        <v>0</v>
      </c>
      <c r="N269" s="7"/>
      <c r="O269" s="7"/>
      <c r="P269" s="7"/>
      <c r="Q269" s="7"/>
      <c r="R269" s="7"/>
      <c r="S269" s="7"/>
      <c r="T269" s="7"/>
      <c r="U269" s="7"/>
      <c r="V269" s="38"/>
    </row>
    <row r="270" spans="1:22" s="1" customFormat="1" x14ac:dyDescent="0.25">
      <c r="A270" s="80"/>
      <c r="B270" s="83"/>
      <c r="C270" s="86"/>
      <c r="D270" s="4" t="s">
        <v>29</v>
      </c>
      <c r="E270" s="8">
        <v>90.81</v>
      </c>
      <c r="F270" s="6">
        <v>5.92</v>
      </c>
      <c r="G270" s="6">
        <v>47.5</v>
      </c>
      <c r="H270" s="7">
        <v>537.6</v>
      </c>
      <c r="I270" s="7">
        <v>4313.4799999999996</v>
      </c>
      <c r="J270" s="6">
        <f t="shared" si="119"/>
        <v>537.6</v>
      </c>
      <c r="K270" s="6">
        <f t="shared" si="120"/>
        <v>4313.4799999999996</v>
      </c>
      <c r="L270" s="6">
        <f t="shared" si="121"/>
        <v>0</v>
      </c>
      <c r="M270" s="6">
        <f t="shared" si="122"/>
        <v>0</v>
      </c>
      <c r="N270" s="7"/>
      <c r="O270" s="7"/>
      <c r="P270" s="7"/>
      <c r="Q270" s="7"/>
      <c r="R270" s="7"/>
      <c r="S270" s="7"/>
      <c r="T270" s="7"/>
      <c r="U270" s="7"/>
      <c r="V270" s="38"/>
    </row>
    <row r="271" spans="1:22" s="1" customFormat="1" x14ac:dyDescent="0.25">
      <c r="A271" s="80"/>
      <c r="B271" s="83"/>
      <c r="C271" s="87"/>
      <c r="D271" s="4" t="s">
        <v>30</v>
      </c>
      <c r="E271" s="8">
        <v>80.52</v>
      </c>
      <c r="F271" s="6">
        <v>5.92</v>
      </c>
      <c r="G271" s="6">
        <v>47.5</v>
      </c>
      <c r="H271" s="7">
        <v>476.68</v>
      </c>
      <c r="I271" s="7">
        <v>3824.7</v>
      </c>
      <c r="J271" s="6">
        <f t="shared" si="119"/>
        <v>476.68</v>
      </c>
      <c r="K271" s="6">
        <f t="shared" si="120"/>
        <v>3824.7</v>
      </c>
      <c r="L271" s="6">
        <f t="shared" si="121"/>
        <v>0</v>
      </c>
      <c r="M271" s="6">
        <f t="shared" si="122"/>
        <v>0</v>
      </c>
      <c r="N271" s="7"/>
      <c r="O271" s="7"/>
      <c r="P271" s="7"/>
      <c r="Q271" s="7"/>
      <c r="R271" s="7"/>
      <c r="S271" s="7"/>
      <c r="T271" s="7"/>
      <c r="U271" s="7"/>
      <c r="V271" s="38"/>
    </row>
    <row r="272" spans="1:22" s="13" customFormat="1" x14ac:dyDescent="0.25">
      <c r="A272" s="80"/>
      <c r="B272" s="83"/>
      <c r="C272" s="18" t="s">
        <v>32</v>
      </c>
      <c r="D272" s="10" t="s">
        <v>74</v>
      </c>
      <c r="E272" s="11">
        <f>SUM(E260:E271)</f>
        <v>1203.8899999999999</v>
      </c>
      <c r="F272" s="10"/>
      <c r="G272" s="10"/>
      <c r="H272" s="12">
        <f>SUM(H260:H271)</f>
        <v>7127.0400000000009</v>
      </c>
      <c r="I272" s="12">
        <f>SUM(I260:I271)</f>
        <v>57184.800000000003</v>
      </c>
      <c r="J272" s="12">
        <f>SUM(J260:J271)</f>
        <v>8936.52</v>
      </c>
      <c r="K272" s="12">
        <f t="shared" ref="K272:U272" si="123">SUM(K260:K271)</f>
        <v>57184.800000000003</v>
      </c>
      <c r="L272" s="12">
        <f t="shared" si="123"/>
        <v>1809.48</v>
      </c>
      <c r="M272" s="12">
        <f t="shared" si="123"/>
        <v>0</v>
      </c>
      <c r="N272" s="12">
        <f t="shared" si="123"/>
        <v>0</v>
      </c>
      <c r="O272" s="12">
        <f t="shared" si="123"/>
        <v>0</v>
      </c>
      <c r="P272" s="12">
        <f t="shared" si="123"/>
        <v>0</v>
      </c>
      <c r="Q272" s="12">
        <f t="shared" si="123"/>
        <v>0</v>
      </c>
      <c r="R272" s="12">
        <f t="shared" si="123"/>
        <v>0</v>
      </c>
      <c r="S272" s="12">
        <f t="shared" si="123"/>
        <v>0</v>
      </c>
      <c r="T272" s="12">
        <f t="shared" si="123"/>
        <v>0</v>
      </c>
      <c r="U272" s="12">
        <f t="shared" si="123"/>
        <v>0</v>
      </c>
      <c r="V272" s="39"/>
    </row>
    <row r="273" spans="1:22" ht="14.45" customHeight="1" thickBot="1" x14ac:dyDescent="0.3">
      <c r="A273" s="81"/>
      <c r="B273" s="84"/>
      <c r="C273" s="22" t="s">
        <v>31</v>
      </c>
      <c r="D273" s="67">
        <v>44926</v>
      </c>
      <c r="E273" s="23"/>
      <c r="F273" s="22"/>
      <c r="G273" s="22"/>
      <c r="H273" s="41">
        <v>30954.86</v>
      </c>
      <c r="I273" s="41">
        <v>86825.14</v>
      </c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27"/>
    </row>
    <row r="274" spans="1:22" ht="14.45" customHeight="1" x14ac:dyDescent="0.25">
      <c r="A274" s="79">
        <v>19</v>
      </c>
      <c r="B274" s="82" t="s">
        <v>55</v>
      </c>
      <c r="C274" s="34"/>
      <c r="D274" s="34"/>
      <c r="E274" s="35"/>
      <c r="F274" s="45"/>
      <c r="G274" s="45"/>
      <c r="H274" s="36"/>
      <c r="I274" s="36"/>
      <c r="J274" s="44"/>
      <c r="K274" s="44"/>
      <c r="L274" s="44"/>
      <c r="M274" s="44"/>
      <c r="N274" s="36"/>
      <c r="O274" s="36"/>
      <c r="P274" s="36"/>
      <c r="Q274" s="36"/>
      <c r="R274" s="36"/>
      <c r="S274" s="36"/>
      <c r="T274" s="36"/>
      <c r="U274" s="36"/>
      <c r="V274" s="37"/>
    </row>
    <row r="275" spans="1:22" s="1" customFormat="1" ht="14.45" customHeight="1" x14ac:dyDescent="0.25">
      <c r="A275" s="80"/>
      <c r="B275" s="83"/>
      <c r="C275" s="85" t="s">
        <v>57</v>
      </c>
      <c r="D275" s="4" t="s">
        <v>19</v>
      </c>
      <c r="E275" s="8">
        <v>60.55</v>
      </c>
      <c r="F275" s="6">
        <v>5.92</v>
      </c>
      <c r="G275" s="6">
        <v>47.5</v>
      </c>
      <c r="H275" s="7">
        <v>358.46</v>
      </c>
      <c r="I275" s="7">
        <v>2876.13</v>
      </c>
      <c r="J275" s="6">
        <f>ROUND((E275*F275),2)</f>
        <v>358.46</v>
      </c>
      <c r="K275" s="6">
        <f>ROUND((E275*G275),2)</f>
        <v>2876.13</v>
      </c>
      <c r="L275" s="6">
        <f>J275-H275</f>
        <v>0</v>
      </c>
      <c r="M275" s="6">
        <f>K275-I275</f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38"/>
    </row>
    <row r="276" spans="1:22" s="1" customFormat="1" x14ac:dyDescent="0.25">
      <c r="A276" s="80"/>
      <c r="B276" s="83"/>
      <c r="C276" s="86"/>
      <c r="D276" s="4" t="s">
        <v>20</v>
      </c>
      <c r="E276" s="8">
        <v>30.01</v>
      </c>
      <c r="F276" s="6">
        <v>5.92</v>
      </c>
      <c r="G276" s="6">
        <v>47.5</v>
      </c>
      <c r="H276" s="7">
        <v>177.66</v>
      </c>
      <c r="I276" s="7">
        <v>1425.48</v>
      </c>
      <c r="J276" s="6">
        <f t="shared" ref="J276:J286" si="124">ROUND((E276*F276),2)</f>
        <v>177.66</v>
      </c>
      <c r="K276" s="6">
        <f t="shared" ref="K276:K286" si="125">ROUND((E276*G276),2)</f>
        <v>1425.48</v>
      </c>
      <c r="L276" s="6">
        <f t="shared" ref="L276:L286" si="126">J276-H276</f>
        <v>0</v>
      </c>
      <c r="M276" s="6">
        <f t="shared" ref="M276:M286" si="127">K276-I276</f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38"/>
    </row>
    <row r="277" spans="1:22" s="1" customFormat="1" x14ac:dyDescent="0.25">
      <c r="A277" s="80"/>
      <c r="B277" s="83"/>
      <c r="C277" s="86"/>
      <c r="D277" s="4" t="s">
        <v>21</v>
      </c>
      <c r="E277" s="8">
        <v>59.08</v>
      </c>
      <c r="F277" s="6">
        <v>5.92</v>
      </c>
      <c r="G277" s="6">
        <v>47.5</v>
      </c>
      <c r="H277" s="7">
        <v>349.75</v>
      </c>
      <c r="I277" s="7">
        <v>2806.3</v>
      </c>
      <c r="J277" s="6">
        <f t="shared" si="124"/>
        <v>349.75</v>
      </c>
      <c r="K277" s="6">
        <f t="shared" si="125"/>
        <v>2806.3</v>
      </c>
      <c r="L277" s="6">
        <f t="shared" si="126"/>
        <v>0</v>
      </c>
      <c r="M277" s="6">
        <f t="shared" si="127"/>
        <v>0</v>
      </c>
      <c r="N277" s="7"/>
      <c r="O277" s="7"/>
      <c r="P277" s="7"/>
      <c r="Q277" s="7"/>
      <c r="R277" s="7"/>
      <c r="S277" s="7"/>
      <c r="T277" s="7"/>
      <c r="U277" s="7"/>
      <c r="V277" s="38"/>
    </row>
    <row r="278" spans="1:22" s="1" customFormat="1" x14ac:dyDescent="0.25">
      <c r="A278" s="80"/>
      <c r="B278" s="83"/>
      <c r="C278" s="86"/>
      <c r="D278" s="4" t="s">
        <v>22</v>
      </c>
      <c r="E278" s="8">
        <v>99.52</v>
      </c>
      <c r="F278" s="6">
        <v>5.92</v>
      </c>
      <c r="G278" s="6">
        <v>47.5</v>
      </c>
      <c r="H278" s="7">
        <v>589.16</v>
      </c>
      <c r="I278" s="7">
        <v>4727.2</v>
      </c>
      <c r="J278" s="6">
        <f t="shared" si="124"/>
        <v>589.16</v>
      </c>
      <c r="K278" s="6">
        <f t="shared" si="125"/>
        <v>4727.2</v>
      </c>
      <c r="L278" s="6">
        <f t="shared" si="126"/>
        <v>0</v>
      </c>
      <c r="M278" s="6">
        <f t="shared" si="127"/>
        <v>0</v>
      </c>
      <c r="N278" s="7"/>
      <c r="O278" s="7"/>
      <c r="P278" s="7"/>
      <c r="Q278" s="7"/>
      <c r="R278" s="7"/>
      <c r="S278" s="7"/>
      <c r="T278" s="7"/>
      <c r="U278" s="7"/>
      <c r="V278" s="38"/>
    </row>
    <row r="279" spans="1:22" s="1" customFormat="1" x14ac:dyDescent="0.25">
      <c r="A279" s="80"/>
      <c r="B279" s="83"/>
      <c r="C279" s="86"/>
      <c r="D279" s="4" t="s">
        <v>23</v>
      </c>
      <c r="E279" s="8">
        <v>32.28</v>
      </c>
      <c r="F279" s="6">
        <v>5.92</v>
      </c>
      <c r="G279" s="6">
        <v>47.5</v>
      </c>
      <c r="H279" s="7">
        <v>191.1</v>
      </c>
      <c r="I279" s="7">
        <v>1533.3</v>
      </c>
      <c r="J279" s="6">
        <f t="shared" si="124"/>
        <v>191.1</v>
      </c>
      <c r="K279" s="6">
        <f t="shared" si="125"/>
        <v>1533.3</v>
      </c>
      <c r="L279" s="6">
        <f t="shared" si="126"/>
        <v>0</v>
      </c>
      <c r="M279" s="6">
        <f t="shared" si="127"/>
        <v>0</v>
      </c>
      <c r="N279" s="7"/>
      <c r="O279" s="7"/>
      <c r="P279" s="7"/>
      <c r="Q279" s="7"/>
      <c r="R279" s="7"/>
      <c r="S279" s="7"/>
      <c r="T279" s="7"/>
      <c r="U279" s="7"/>
      <c r="V279" s="38"/>
    </row>
    <row r="280" spans="1:22" s="1" customFormat="1" x14ac:dyDescent="0.25">
      <c r="A280" s="80"/>
      <c r="B280" s="83"/>
      <c r="C280" s="86"/>
      <c r="D280" s="4" t="s">
        <v>24</v>
      </c>
      <c r="E280" s="8">
        <v>53.26</v>
      </c>
      <c r="F280" s="6">
        <v>5.92</v>
      </c>
      <c r="G280" s="6">
        <v>47.5</v>
      </c>
      <c r="H280" s="7">
        <v>315.3</v>
      </c>
      <c r="I280" s="7">
        <v>2529.85</v>
      </c>
      <c r="J280" s="6">
        <f t="shared" si="124"/>
        <v>315.3</v>
      </c>
      <c r="K280" s="6">
        <f t="shared" si="125"/>
        <v>2529.85</v>
      </c>
      <c r="L280" s="6">
        <f t="shared" si="126"/>
        <v>0</v>
      </c>
      <c r="M280" s="6">
        <f t="shared" si="127"/>
        <v>0</v>
      </c>
      <c r="N280" s="7"/>
      <c r="O280" s="7"/>
      <c r="P280" s="7"/>
      <c r="Q280" s="7"/>
      <c r="R280" s="7"/>
      <c r="S280" s="7"/>
      <c r="T280" s="7"/>
      <c r="U280" s="7"/>
      <c r="V280" s="38"/>
    </row>
    <row r="281" spans="1:22" s="1" customFormat="1" x14ac:dyDescent="0.25">
      <c r="A281" s="80"/>
      <c r="B281" s="83"/>
      <c r="C281" s="86"/>
      <c r="D281" s="4" t="s">
        <v>25</v>
      </c>
      <c r="E281" s="8">
        <v>70.8</v>
      </c>
      <c r="F281" s="6">
        <v>5.92</v>
      </c>
      <c r="G281" s="6">
        <v>47.5</v>
      </c>
      <c r="H281" s="7">
        <v>419.14</v>
      </c>
      <c r="I281" s="7">
        <v>3363</v>
      </c>
      <c r="J281" s="6">
        <f t="shared" si="124"/>
        <v>419.14</v>
      </c>
      <c r="K281" s="6">
        <f t="shared" si="125"/>
        <v>3363</v>
      </c>
      <c r="L281" s="6">
        <f t="shared" si="126"/>
        <v>0</v>
      </c>
      <c r="M281" s="6">
        <f t="shared" si="127"/>
        <v>0</v>
      </c>
      <c r="N281" s="7"/>
      <c r="O281" s="7"/>
      <c r="P281" s="7"/>
      <c r="Q281" s="7"/>
      <c r="R281" s="7"/>
      <c r="S281" s="7"/>
      <c r="T281" s="7"/>
      <c r="U281" s="7"/>
      <c r="V281" s="38"/>
    </row>
    <row r="282" spans="1:22" s="1" customFormat="1" x14ac:dyDescent="0.25">
      <c r="A282" s="80"/>
      <c r="B282" s="83"/>
      <c r="C282" s="86"/>
      <c r="D282" s="4" t="s">
        <v>26</v>
      </c>
      <c r="E282" s="8">
        <v>134.18</v>
      </c>
      <c r="F282" s="6">
        <v>5.92</v>
      </c>
      <c r="G282" s="6">
        <v>47.5</v>
      </c>
      <c r="H282" s="7">
        <v>794.35</v>
      </c>
      <c r="I282" s="7">
        <v>6373.55</v>
      </c>
      <c r="J282" s="6">
        <f t="shared" si="124"/>
        <v>794.35</v>
      </c>
      <c r="K282" s="6">
        <f t="shared" si="125"/>
        <v>6373.55</v>
      </c>
      <c r="L282" s="6">
        <f t="shared" si="126"/>
        <v>0</v>
      </c>
      <c r="M282" s="6">
        <f t="shared" si="127"/>
        <v>0</v>
      </c>
      <c r="N282" s="7"/>
      <c r="O282" s="7"/>
      <c r="P282" s="7"/>
      <c r="Q282" s="7"/>
      <c r="R282" s="7"/>
      <c r="S282" s="7"/>
      <c r="T282" s="7"/>
      <c r="U282" s="7"/>
      <c r="V282" s="38"/>
    </row>
    <row r="283" spans="1:22" s="1" customFormat="1" x14ac:dyDescent="0.25">
      <c r="A283" s="80"/>
      <c r="B283" s="83"/>
      <c r="C283" s="86"/>
      <c r="D283" s="4" t="s">
        <v>27</v>
      </c>
      <c r="E283" s="8">
        <v>104.79</v>
      </c>
      <c r="F283" s="6">
        <v>5.92</v>
      </c>
      <c r="G283" s="6">
        <v>47.5</v>
      </c>
      <c r="H283" s="7">
        <v>620.36</v>
      </c>
      <c r="I283" s="7">
        <v>4977.53</v>
      </c>
      <c r="J283" s="6">
        <f t="shared" si="124"/>
        <v>620.36</v>
      </c>
      <c r="K283" s="6">
        <f t="shared" si="125"/>
        <v>4977.53</v>
      </c>
      <c r="L283" s="6">
        <f t="shared" si="126"/>
        <v>0</v>
      </c>
      <c r="M283" s="6">
        <f t="shared" si="127"/>
        <v>0</v>
      </c>
      <c r="N283" s="7"/>
      <c r="O283" s="7"/>
      <c r="P283" s="7"/>
      <c r="Q283" s="7"/>
      <c r="R283" s="7"/>
      <c r="S283" s="7"/>
      <c r="T283" s="7"/>
      <c r="U283" s="7"/>
      <c r="V283" s="38"/>
    </row>
    <row r="284" spans="1:22" s="1" customFormat="1" x14ac:dyDescent="0.25">
      <c r="A284" s="80"/>
      <c r="B284" s="83"/>
      <c r="C284" s="86"/>
      <c r="D284" s="4" t="s">
        <v>28</v>
      </c>
      <c r="E284" s="8">
        <v>137.49</v>
      </c>
      <c r="F284" s="6">
        <v>5.92</v>
      </c>
      <c r="G284" s="6">
        <v>47.5</v>
      </c>
      <c r="H284" s="7">
        <v>813.94</v>
      </c>
      <c r="I284" s="7">
        <v>6530.78</v>
      </c>
      <c r="J284" s="6">
        <f t="shared" si="124"/>
        <v>813.94</v>
      </c>
      <c r="K284" s="6">
        <f t="shared" si="125"/>
        <v>6530.78</v>
      </c>
      <c r="L284" s="6">
        <f t="shared" si="126"/>
        <v>0</v>
      </c>
      <c r="M284" s="6">
        <f t="shared" si="127"/>
        <v>0</v>
      </c>
      <c r="N284" s="7"/>
      <c r="O284" s="7"/>
      <c r="P284" s="7"/>
      <c r="Q284" s="7"/>
      <c r="R284" s="7"/>
      <c r="S284" s="7"/>
      <c r="T284" s="7"/>
      <c r="U284" s="7"/>
      <c r="V284" s="38"/>
    </row>
    <row r="285" spans="1:22" s="1" customFormat="1" x14ac:dyDescent="0.25">
      <c r="A285" s="80"/>
      <c r="B285" s="83"/>
      <c r="C285" s="86"/>
      <c r="D285" s="4" t="s">
        <v>29</v>
      </c>
      <c r="E285" s="8">
        <v>107.07</v>
      </c>
      <c r="F285" s="6">
        <v>5.92</v>
      </c>
      <c r="G285" s="6">
        <v>47.5</v>
      </c>
      <c r="H285" s="7">
        <v>633.85</v>
      </c>
      <c r="I285" s="7">
        <v>5085.83</v>
      </c>
      <c r="J285" s="6">
        <f t="shared" si="124"/>
        <v>633.85</v>
      </c>
      <c r="K285" s="6">
        <f t="shared" si="125"/>
        <v>5085.83</v>
      </c>
      <c r="L285" s="6">
        <f t="shared" si="126"/>
        <v>0</v>
      </c>
      <c r="M285" s="6">
        <f t="shared" si="127"/>
        <v>0</v>
      </c>
      <c r="N285" s="7"/>
      <c r="O285" s="7"/>
      <c r="P285" s="7"/>
      <c r="Q285" s="7"/>
      <c r="R285" s="7"/>
      <c r="S285" s="7"/>
      <c r="T285" s="7"/>
      <c r="U285" s="7"/>
      <c r="V285" s="38"/>
    </row>
    <row r="286" spans="1:22" s="1" customFormat="1" x14ac:dyDescent="0.25">
      <c r="A286" s="80"/>
      <c r="B286" s="83"/>
      <c r="C286" s="87"/>
      <c r="D286" s="4" t="s">
        <v>30</v>
      </c>
      <c r="E286" s="8">
        <v>102.19</v>
      </c>
      <c r="F286" s="6">
        <v>5.92</v>
      </c>
      <c r="G286" s="6">
        <v>47.5</v>
      </c>
      <c r="H286" s="7">
        <v>604.96</v>
      </c>
      <c r="I286" s="7">
        <v>4854.03</v>
      </c>
      <c r="J286" s="6">
        <f t="shared" si="124"/>
        <v>604.96</v>
      </c>
      <c r="K286" s="6">
        <f t="shared" si="125"/>
        <v>4854.03</v>
      </c>
      <c r="L286" s="6">
        <f t="shared" si="126"/>
        <v>0</v>
      </c>
      <c r="M286" s="6">
        <f t="shared" si="127"/>
        <v>0</v>
      </c>
      <c r="N286" s="7"/>
      <c r="O286" s="7"/>
      <c r="P286" s="7"/>
      <c r="Q286" s="7"/>
      <c r="R286" s="7"/>
      <c r="S286" s="7"/>
      <c r="T286" s="7"/>
      <c r="U286" s="7"/>
      <c r="V286" s="38"/>
    </row>
    <row r="287" spans="1:22" s="13" customFormat="1" x14ac:dyDescent="0.25">
      <c r="A287" s="80"/>
      <c r="B287" s="83"/>
      <c r="C287" s="18" t="s">
        <v>32</v>
      </c>
      <c r="D287" s="10" t="s">
        <v>74</v>
      </c>
      <c r="E287" s="11">
        <f>SUM(E275:E286)</f>
        <v>991.22</v>
      </c>
      <c r="F287" s="10"/>
      <c r="G287" s="10"/>
      <c r="H287" s="12">
        <f>SUM(H275:H286)</f>
        <v>5868.03</v>
      </c>
      <c r="I287" s="12">
        <f t="shared" ref="I287:U287" si="128">SUM(I275:I286)</f>
        <v>47082.98</v>
      </c>
      <c r="J287" s="12">
        <f t="shared" si="128"/>
        <v>5868.03</v>
      </c>
      <c r="K287" s="12">
        <f t="shared" si="128"/>
        <v>47082.98</v>
      </c>
      <c r="L287" s="12">
        <f t="shared" si="128"/>
        <v>0</v>
      </c>
      <c r="M287" s="12">
        <f t="shared" si="128"/>
        <v>0</v>
      </c>
      <c r="N287" s="12">
        <f t="shared" si="128"/>
        <v>0</v>
      </c>
      <c r="O287" s="12">
        <f t="shared" si="128"/>
        <v>0</v>
      </c>
      <c r="P287" s="12">
        <f t="shared" si="128"/>
        <v>0</v>
      </c>
      <c r="Q287" s="12">
        <f t="shared" si="128"/>
        <v>0</v>
      </c>
      <c r="R287" s="12">
        <f t="shared" si="128"/>
        <v>0</v>
      </c>
      <c r="S287" s="12">
        <f t="shared" si="128"/>
        <v>0</v>
      </c>
      <c r="T287" s="12">
        <f t="shared" si="128"/>
        <v>0</v>
      </c>
      <c r="U287" s="12">
        <f t="shared" si="128"/>
        <v>0</v>
      </c>
      <c r="V287" s="39"/>
    </row>
    <row r="288" spans="1:22" ht="14.45" customHeight="1" thickBot="1" x14ac:dyDescent="0.3">
      <c r="A288" s="81"/>
      <c r="B288" s="84"/>
      <c r="C288" s="22" t="s">
        <v>31</v>
      </c>
      <c r="D288" s="67">
        <v>44926</v>
      </c>
      <c r="E288" s="23"/>
      <c r="F288" s="22"/>
      <c r="G288" s="22"/>
      <c r="H288" s="41">
        <v>15128.87</v>
      </c>
      <c r="I288" s="41">
        <v>101788.17</v>
      </c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27"/>
    </row>
    <row r="289" spans="1:22" ht="14.45" customHeight="1" x14ac:dyDescent="0.25">
      <c r="A289" s="79">
        <v>20</v>
      </c>
      <c r="B289" s="82" t="s">
        <v>55</v>
      </c>
      <c r="C289" s="34"/>
      <c r="D289" s="34"/>
      <c r="E289" s="35"/>
      <c r="F289" s="45"/>
      <c r="G289" s="45"/>
      <c r="H289" s="36"/>
      <c r="I289" s="36"/>
      <c r="J289" s="44"/>
      <c r="K289" s="44"/>
      <c r="L289" s="44"/>
      <c r="M289" s="44"/>
      <c r="N289" s="36"/>
      <c r="O289" s="36"/>
      <c r="P289" s="36"/>
      <c r="Q289" s="36"/>
      <c r="R289" s="36"/>
      <c r="S289" s="36"/>
      <c r="T289" s="36"/>
      <c r="U289" s="36"/>
      <c r="V289" s="37"/>
    </row>
    <row r="290" spans="1:22" s="1" customFormat="1" ht="14.45" customHeight="1" x14ac:dyDescent="0.25">
      <c r="A290" s="80"/>
      <c r="B290" s="83"/>
      <c r="C290" s="85" t="s">
        <v>58</v>
      </c>
      <c r="D290" s="4" t="s">
        <v>19</v>
      </c>
      <c r="E290" s="8">
        <v>249.33</v>
      </c>
      <c r="F290" s="6">
        <v>5.92</v>
      </c>
      <c r="G290" s="6">
        <v>47.5</v>
      </c>
      <c r="H290" s="7">
        <v>1476.03</v>
      </c>
      <c r="I290" s="7">
        <v>11843.18</v>
      </c>
      <c r="J290" s="6">
        <f>ROUND((E290*F290),2)</f>
        <v>1476.03</v>
      </c>
      <c r="K290" s="6">
        <f>ROUND((E290*G290),2)</f>
        <v>11843.18</v>
      </c>
      <c r="L290" s="6">
        <f>J290-H290</f>
        <v>0</v>
      </c>
      <c r="M290" s="6">
        <f>K290-I290</f>
        <v>0</v>
      </c>
      <c r="N290" s="7">
        <v>0</v>
      </c>
      <c r="O290" s="7">
        <v>0</v>
      </c>
      <c r="P290" s="61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38"/>
    </row>
    <row r="291" spans="1:22" s="1" customFormat="1" x14ac:dyDescent="0.25">
      <c r="A291" s="80"/>
      <c r="B291" s="83"/>
      <c r="C291" s="86"/>
      <c r="D291" s="4" t="s">
        <v>20</v>
      </c>
      <c r="E291" s="8">
        <v>195.01</v>
      </c>
      <c r="F291" s="6">
        <v>5.92</v>
      </c>
      <c r="G291" s="6">
        <v>47.5</v>
      </c>
      <c r="H291" s="7">
        <v>1154.46</v>
      </c>
      <c r="I291" s="7">
        <v>9262.98</v>
      </c>
      <c r="J291" s="6">
        <f>ROUND((E291*F291),2)</f>
        <v>1154.46</v>
      </c>
      <c r="K291" s="6">
        <f t="shared" ref="K291:K301" si="129">ROUND((E291*G291),2)</f>
        <v>9262.98</v>
      </c>
      <c r="L291" s="6">
        <f t="shared" ref="L291:L301" si="130">J291-H291</f>
        <v>0</v>
      </c>
      <c r="M291" s="6">
        <f t="shared" ref="M291:M301" si="131">K291-I291</f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38"/>
    </row>
    <row r="292" spans="1:22" s="1" customFormat="1" x14ac:dyDescent="0.25">
      <c r="A292" s="80"/>
      <c r="B292" s="83"/>
      <c r="C292" s="86"/>
      <c r="D292" s="4" t="s">
        <v>21</v>
      </c>
      <c r="E292" s="8">
        <v>239.43</v>
      </c>
      <c r="F292" s="6">
        <v>5.92</v>
      </c>
      <c r="G292" s="6">
        <v>47.5</v>
      </c>
      <c r="H292" s="7">
        <v>1417.43</v>
      </c>
      <c r="I292" s="7">
        <v>11372.93</v>
      </c>
      <c r="J292" s="6">
        <f t="shared" ref="J292:J301" si="132">ROUND((E292*F292),2)</f>
        <v>1417.43</v>
      </c>
      <c r="K292" s="6">
        <f t="shared" si="129"/>
        <v>11372.93</v>
      </c>
      <c r="L292" s="6">
        <f t="shared" si="130"/>
        <v>0</v>
      </c>
      <c r="M292" s="6">
        <f t="shared" si="131"/>
        <v>0</v>
      </c>
      <c r="N292" s="7"/>
      <c r="O292" s="7"/>
      <c r="P292" s="7"/>
      <c r="Q292" s="7"/>
      <c r="R292" s="7"/>
      <c r="S292" s="7"/>
      <c r="T292" s="7"/>
      <c r="U292" s="7"/>
      <c r="V292" s="38"/>
    </row>
    <row r="293" spans="1:22" s="1" customFormat="1" x14ac:dyDescent="0.25">
      <c r="A293" s="80"/>
      <c r="B293" s="83"/>
      <c r="C293" s="86"/>
      <c r="D293" s="4" t="s">
        <v>22</v>
      </c>
      <c r="E293" s="8">
        <v>243.34</v>
      </c>
      <c r="F293" s="6">
        <v>5.92</v>
      </c>
      <c r="G293" s="6">
        <v>47.5</v>
      </c>
      <c r="H293" s="7">
        <v>1440.57</v>
      </c>
      <c r="I293" s="7">
        <v>11558.65</v>
      </c>
      <c r="J293" s="6">
        <f t="shared" si="132"/>
        <v>1440.57</v>
      </c>
      <c r="K293" s="6">
        <f t="shared" si="129"/>
        <v>11558.65</v>
      </c>
      <c r="L293" s="6">
        <f t="shared" si="130"/>
        <v>0</v>
      </c>
      <c r="M293" s="6">
        <f t="shared" si="131"/>
        <v>0</v>
      </c>
      <c r="N293" s="7"/>
      <c r="O293" s="7"/>
      <c r="P293" s="7"/>
      <c r="Q293" s="7"/>
      <c r="R293" s="7"/>
      <c r="S293" s="7"/>
      <c r="T293" s="7"/>
      <c r="U293" s="7"/>
      <c r="V293" s="38"/>
    </row>
    <row r="294" spans="1:22" s="1" customFormat="1" x14ac:dyDescent="0.25">
      <c r="A294" s="80"/>
      <c r="B294" s="83"/>
      <c r="C294" s="86"/>
      <c r="D294" s="4" t="s">
        <v>23</v>
      </c>
      <c r="E294" s="8">
        <v>271.94</v>
      </c>
      <c r="F294" s="6">
        <v>5.92</v>
      </c>
      <c r="G294" s="6">
        <v>47.5</v>
      </c>
      <c r="H294" s="7">
        <v>1609.88</v>
      </c>
      <c r="I294" s="7">
        <v>12917.15</v>
      </c>
      <c r="J294" s="6">
        <f t="shared" si="132"/>
        <v>1609.88</v>
      </c>
      <c r="K294" s="6">
        <f t="shared" si="129"/>
        <v>12917.15</v>
      </c>
      <c r="L294" s="6">
        <f t="shared" si="130"/>
        <v>0</v>
      </c>
      <c r="M294" s="6">
        <f t="shared" si="131"/>
        <v>0</v>
      </c>
      <c r="N294" s="7"/>
      <c r="O294" s="7"/>
      <c r="P294" s="7"/>
      <c r="Q294" s="7"/>
      <c r="R294" s="7"/>
      <c r="S294" s="7"/>
      <c r="T294" s="7"/>
      <c r="U294" s="7"/>
      <c r="V294" s="38"/>
    </row>
    <row r="295" spans="1:22" s="1" customFormat="1" x14ac:dyDescent="0.25">
      <c r="A295" s="80"/>
      <c r="B295" s="83"/>
      <c r="C295" s="86"/>
      <c r="D295" s="4" t="s">
        <v>24</v>
      </c>
      <c r="E295" s="8">
        <v>228.73</v>
      </c>
      <c r="F295" s="6">
        <v>5.92</v>
      </c>
      <c r="G295" s="6">
        <v>47.5</v>
      </c>
      <c r="H295" s="7">
        <v>1354.08</v>
      </c>
      <c r="I295" s="7">
        <v>10864.68</v>
      </c>
      <c r="J295" s="6">
        <f t="shared" si="132"/>
        <v>1354.08</v>
      </c>
      <c r="K295" s="6">
        <f t="shared" si="129"/>
        <v>10864.68</v>
      </c>
      <c r="L295" s="6">
        <f t="shared" si="130"/>
        <v>0</v>
      </c>
      <c r="M295" s="6">
        <f t="shared" si="131"/>
        <v>0</v>
      </c>
      <c r="N295" s="7"/>
      <c r="O295" s="7"/>
      <c r="P295" s="7"/>
      <c r="Q295" s="7"/>
      <c r="R295" s="7"/>
      <c r="S295" s="7"/>
      <c r="T295" s="7"/>
      <c r="U295" s="7"/>
      <c r="V295" s="38"/>
    </row>
    <row r="296" spans="1:22" s="1" customFormat="1" x14ac:dyDescent="0.25">
      <c r="A296" s="80"/>
      <c r="B296" s="83"/>
      <c r="C296" s="86"/>
      <c r="D296" s="4" t="s">
        <v>25</v>
      </c>
      <c r="E296" s="8">
        <v>235.03</v>
      </c>
      <c r="F296" s="6">
        <v>5.92</v>
      </c>
      <c r="G296" s="6">
        <v>47.5</v>
      </c>
      <c r="H296" s="7">
        <v>1391.38</v>
      </c>
      <c r="I296" s="7">
        <v>11163.93</v>
      </c>
      <c r="J296" s="6">
        <f t="shared" si="132"/>
        <v>1391.38</v>
      </c>
      <c r="K296" s="6">
        <f t="shared" si="129"/>
        <v>11163.93</v>
      </c>
      <c r="L296" s="6">
        <f t="shared" si="130"/>
        <v>0</v>
      </c>
      <c r="M296" s="6">
        <f t="shared" si="131"/>
        <v>0</v>
      </c>
      <c r="N296" s="7"/>
      <c r="O296" s="7"/>
      <c r="P296" s="7"/>
      <c r="Q296" s="7"/>
      <c r="R296" s="7"/>
      <c r="S296" s="7"/>
      <c r="T296" s="7"/>
      <c r="U296" s="7"/>
      <c r="V296" s="38"/>
    </row>
    <row r="297" spans="1:22" s="1" customFormat="1" x14ac:dyDescent="0.25">
      <c r="A297" s="80"/>
      <c r="B297" s="83"/>
      <c r="C297" s="86"/>
      <c r="D297" s="4" t="s">
        <v>26</v>
      </c>
      <c r="E297" s="8">
        <v>259.14</v>
      </c>
      <c r="F297" s="6">
        <v>5.92</v>
      </c>
      <c r="G297" s="6">
        <v>47.5</v>
      </c>
      <c r="H297" s="7">
        <v>1534.11</v>
      </c>
      <c r="I297" s="7">
        <v>12309.15</v>
      </c>
      <c r="J297" s="6">
        <f t="shared" si="132"/>
        <v>1534.11</v>
      </c>
      <c r="K297" s="6">
        <f t="shared" si="129"/>
        <v>12309.15</v>
      </c>
      <c r="L297" s="6">
        <f t="shared" si="130"/>
        <v>0</v>
      </c>
      <c r="M297" s="6">
        <f t="shared" si="131"/>
        <v>0</v>
      </c>
      <c r="N297" s="7"/>
      <c r="O297" s="7"/>
      <c r="P297" s="7"/>
      <c r="Q297" s="7"/>
      <c r="R297" s="7"/>
      <c r="S297" s="7"/>
      <c r="T297" s="7"/>
      <c r="U297" s="7"/>
      <c r="V297" s="38"/>
    </row>
    <row r="298" spans="1:22" s="1" customFormat="1" x14ac:dyDescent="0.25">
      <c r="A298" s="80"/>
      <c r="B298" s="83"/>
      <c r="C298" s="86"/>
      <c r="D298" s="4" t="s">
        <v>27</v>
      </c>
      <c r="E298" s="8">
        <v>216.9</v>
      </c>
      <c r="F298" s="6">
        <v>5.92</v>
      </c>
      <c r="G298" s="6">
        <v>47.5</v>
      </c>
      <c r="H298" s="7"/>
      <c r="I298" s="7"/>
      <c r="J298" s="6">
        <f t="shared" si="132"/>
        <v>1284.05</v>
      </c>
      <c r="K298" s="6">
        <f t="shared" si="129"/>
        <v>10302.75</v>
      </c>
      <c r="L298" s="6">
        <f t="shared" si="130"/>
        <v>1284.05</v>
      </c>
      <c r="M298" s="6">
        <f t="shared" si="131"/>
        <v>10302.75</v>
      </c>
      <c r="N298" s="7"/>
      <c r="O298" s="7"/>
      <c r="P298" s="7"/>
      <c r="Q298" s="7"/>
      <c r="R298" s="7"/>
      <c r="S298" s="7"/>
      <c r="T298" s="7"/>
      <c r="U298" s="7"/>
      <c r="V298" s="38"/>
    </row>
    <row r="299" spans="1:22" s="1" customFormat="1" x14ac:dyDescent="0.25">
      <c r="A299" s="80"/>
      <c r="B299" s="83"/>
      <c r="C299" s="86"/>
      <c r="D299" s="4" t="s">
        <v>28</v>
      </c>
      <c r="E299" s="8">
        <v>247.44</v>
      </c>
      <c r="F299" s="6">
        <v>5.92</v>
      </c>
      <c r="G299" s="6">
        <v>47.5</v>
      </c>
      <c r="H299" s="7"/>
      <c r="I299" s="7"/>
      <c r="J299" s="6">
        <f t="shared" si="132"/>
        <v>1464.84</v>
      </c>
      <c r="K299" s="6">
        <f t="shared" si="129"/>
        <v>11753.4</v>
      </c>
      <c r="L299" s="6">
        <f t="shared" si="130"/>
        <v>1464.84</v>
      </c>
      <c r="M299" s="6">
        <f t="shared" si="131"/>
        <v>11753.4</v>
      </c>
      <c r="N299" s="7"/>
      <c r="O299" s="7"/>
      <c r="P299" s="7"/>
      <c r="Q299" s="7"/>
      <c r="R299" s="7"/>
      <c r="S299" s="7"/>
      <c r="T299" s="7"/>
      <c r="U299" s="7"/>
      <c r="V299" s="38"/>
    </row>
    <row r="300" spans="1:22" s="1" customFormat="1" x14ac:dyDescent="0.25">
      <c r="A300" s="80"/>
      <c r="B300" s="83"/>
      <c r="C300" s="86"/>
      <c r="D300" s="4" t="s">
        <v>29</v>
      </c>
      <c r="E300" s="8">
        <v>255.49</v>
      </c>
      <c r="F300" s="6">
        <v>5.92</v>
      </c>
      <c r="G300" s="6">
        <v>47.5</v>
      </c>
      <c r="H300" s="7"/>
      <c r="I300" s="7"/>
      <c r="J300" s="6">
        <f t="shared" si="132"/>
        <v>1512.5</v>
      </c>
      <c r="K300" s="6">
        <f t="shared" si="129"/>
        <v>12135.78</v>
      </c>
      <c r="L300" s="6">
        <f t="shared" si="130"/>
        <v>1512.5</v>
      </c>
      <c r="M300" s="6">
        <f t="shared" si="131"/>
        <v>12135.78</v>
      </c>
      <c r="N300" s="7"/>
      <c r="O300" s="7"/>
      <c r="P300" s="7"/>
      <c r="Q300" s="7"/>
      <c r="R300" s="7"/>
      <c r="S300" s="7"/>
      <c r="T300" s="7"/>
      <c r="U300" s="7"/>
      <c r="V300" s="38"/>
    </row>
    <row r="301" spans="1:22" s="1" customFormat="1" x14ac:dyDescent="0.25">
      <c r="A301" s="80"/>
      <c r="B301" s="83"/>
      <c r="C301" s="87"/>
      <c r="D301" s="4" t="s">
        <v>30</v>
      </c>
      <c r="E301" s="8">
        <v>199.57</v>
      </c>
      <c r="F301" s="6">
        <v>5.92</v>
      </c>
      <c r="G301" s="6">
        <v>47.5</v>
      </c>
      <c r="H301" s="7"/>
      <c r="I301" s="7"/>
      <c r="J301" s="6">
        <f t="shared" si="132"/>
        <v>1181.45</v>
      </c>
      <c r="K301" s="6">
        <f t="shared" si="129"/>
        <v>9479.58</v>
      </c>
      <c r="L301" s="6">
        <f t="shared" si="130"/>
        <v>1181.45</v>
      </c>
      <c r="M301" s="6">
        <f t="shared" si="131"/>
        <v>9479.58</v>
      </c>
      <c r="N301" s="7"/>
      <c r="O301" s="7"/>
      <c r="P301" s="7"/>
      <c r="Q301" s="7"/>
      <c r="R301" s="7"/>
      <c r="S301" s="7"/>
      <c r="T301" s="7"/>
      <c r="U301" s="7"/>
      <c r="V301" s="38"/>
    </row>
    <row r="302" spans="1:22" s="13" customFormat="1" x14ac:dyDescent="0.25">
      <c r="A302" s="80"/>
      <c r="B302" s="83"/>
      <c r="C302" s="18" t="s">
        <v>32</v>
      </c>
      <c r="D302" s="10" t="s">
        <v>74</v>
      </c>
      <c r="E302" s="11">
        <f>SUM(E290:E301)</f>
        <v>2841.35</v>
      </c>
      <c r="F302" s="10"/>
      <c r="G302" s="10"/>
      <c r="H302" s="12">
        <f>SUM(H290:H301)</f>
        <v>11377.940000000002</v>
      </c>
      <c r="I302" s="12">
        <f t="shared" ref="I302:U302" si="133">SUM(I290:I301)</f>
        <v>91292.65</v>
      </c>
      <c r="J302" s="12">
        <f t="shared" si="133"/>
        <v>16820.780000000002</v>
      </c>
      <c r="K302" s="12">
        <f t="shared" si="133"/>
        <v>134964.15999999997</v>
      </c>
      <c r="L302" s="12">
        <f t="shared" si="133"/>
        <v>5442.8399999999992</v>
      </c>
      <c r="M302" s="12">
        <f t="shared" si="133"/>
        <v>43671.51</v>
      </c>
      <c r="N302" s="12">
        <f t="shared" si="133"/>
        <v>0</v>
      </c>
      <c r="O302" s="12">
        <f t="shared" si="133"/>
        <v>0</v>
      </c>
      <c r="P302" s="12">
        <f t="shared" si="133"/>
        <v>0</v>
      </c>
      <c r="Q302" s="12">
        <f t="shared" si="133"/>
        <v>0</v>
      </c>
      <c r="R302" s="12">
        <f t="shared" si="133"/>
        <v>0</v>
      </c>
      <c r="S302" s="12">
        <f t="shared" si="133"/>
        <v>0</v>
      </c>
      <c r="T302" s="12">
        <f t="shared" si="133"/>
        <v>0</v>
      </c>
      <c r="U302" s="12">
        <f t="shared" si="133"/>
        <v>0</v>
      </c>
      <c r="V302" s="39"/>
    </row>
    <row r="303" spans="1:22" ht="14.45" customHeight="1" thickBot="1" x14ac:dyDescent="0.3">
      <c r="A303" s="81"/>
      <c r="B303" s="84"/>
      <c r="C303" s="22" t="s">
        <v>31</v>
      </c>
      <c r="D303" s="67">
        <v>44926</v>
      </c>
      <c r="E303" s="23"/>
      <c r="F303" s="22"/>
      <c r="G303" s="22"/>
      <c r="H303" s="41">
        <v>48405.43</v>
      </c>
      <c r="I303" s="41">
        <v>176110.49</v>
      </c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27"/>
    </row>
    <row r="304" spans="1:22" ht="14.45" customHeight="1" x14ac:dyDescent="0.25">
      <c r="A304" s="79">
        <v>21</v>
      </c>
      <c r="B304" s="82" t="s">
        <v>55</v>
      </c>
      <c r="C304" s="34"/>
      <c r="D304" s="34"/>
      <c r="E304" s="35"/>
      <c r="F304" s="45"/>
      <c r="G304" s="45"/>
      <c r="H304" s="36"/>
      <c r="I304" s="36"/>
      <c r="J304" s="44"/>
      <c r="K304" s="44"/>
      <c r="L304" s="44"/>
      <c r="M304" s="44"/>
      <c r="N304" s="36"/>
      <c r="O304" s="36"/>
      <c r="P304" s="36"/>
      <c r="Q304" s="36"/>
      <c r="R304" s="36"/>
      <c r="S304" s="36"/>
      <c r="T304" s="36"/>
      <c r="U304" s="36"/>
      <c r="V304" s="37" t="s">
        <v>88</v>
      </c>
    </row>
    <row r="305" spans="1:22" s="1" customFormat="1" ht="14.45" customHeight="1" x14ac:dyDescent="0.25">
      <c r="A305" s="80"/>
      <c r="B305" s="83"/>
      <c r="C305" s="85" t="s">
        <v>59</v>
      </c>
      <c r="D305" s="4" t="s">
        <v>19</v>
      </c>
      <c r="E305" s="8">
        <v>297.18</v>
      </c>
      <c r="F305" s="6">
        <v>5.92</v>
      </c>
      <c r="G305" s="6">
        <v>47.5</v>
      </c>
      <c r="H305" s="7">
        <v>1759.31</v>
      </c>
      <c r="I305" s="7">
        <v>14116.05</v>
      </c>
      <c r="J305" s="6">
        <f>ROUND((E305*F305),2)</f>
        <v>1759.31</v>
      </c>
      <c r="K305" s="6">
        <f>ROUND((E305*G305),2)</f>
        <v>14116.05</v>
      </c>
      <c r="L305" s="6">
        <f>J305-H305</f>
        <v>0</v>
      </c>
      <c r="M305" s="6">
        <f>K305-I305</f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38"/>
    </row>
    <row r="306" spans="1:22" s="1" customFormat="1" x14ac:dyDescent="0.25">
      <c r="A306" s="80"/>
      <c r="B306" s="83"/>
      <c r="C306" s="86"/>
      <c r="D306" s="4" t="s">
        <v>20</v>
      </c>
      <c r="E306" s="8">
        <v>244.48</v>
      </c>
      <c r="F306" s="6">
        <v>5.92</v>
      </c>
      <c r="G306" s="6">
        <v>47.5</v>
      </c>
      <c r="H306" s="7">
        <v>1447.32</v>
      </c>
      <c r="I306" s="7">
        <v>11612.8</v>
      </c>
      <c r="J306" s="6">
        <f>ROUND((E306*F306),2)</f>
        <v>1447.32</v>
      </c>
      <c r="K306" s="6">
        <f t="shared" ref="K306:K316" si="134">ROUND((E306*G306),2)</f>
        <v>11612.8</v>
      </c>
      <c r="L306" s="6">
        <f t="shared" ref="L306:L316" si="135">J306-H306</f>
        <v>0</v>
      </c>
      <c r="M306" s="6">
        <f t="shared" ref="M306:M316" si="136">K306-I306</f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38"/>
    </row>
    <row r="307" spans="1:22" s="1" customFormat="1" x14ac:dyDescent="0.25">
      <c r="A307" s="80"/>
      <c r="B307" s="83"/>
      <c r="C307" s="86"/>
      <c r="D307" s="4" t="s">
        <v>21</v>
      </c>
      <c r="E307" s="8">
        <v>271.5</v>
      </c>
      <c r="F307" s="6">
        <v>5.92</v>
      </c>
      <c r="G307" s="6">
        <v>47.5</v>
      </c>
      <c r="H307" s="7">
        <v>1607.28</v>
      </c>
      <c r="I307" s="7">
        <v>12896.25</v>
      </c>
      <c r="J307" s="6">
        <f t="shared" ref="J307:J316" si="137">ROUND((E307*F307),2)</f>
        <v>1607.28</v>
      </c>
      <c r="K307" s="6">
        <f t="shared" si="134"/>
        <v>12896.25</v>
      </c>
      <c r="L307" s="6">
        <f t="shared" si="135"/>
        <v>0</v>
      </c>
      <c r="M307" s="6">
        <f t="shared" si="136"/>
        <v>0</v>
      </c>
      <c r="N307" s="7"/>
      <c r="O307" s="7"/>
      <c r="P307" s="7"/>
      <c r="Q307" s="7"/>
      <c r="R307" s="7"/>
      <c r="S307" s="7"/>
      <c r="T307" s="7"/>
      <c r="U307" s="7"/>
      <c r="V307" s="38"/>
    </row>
    <row r="308" spans="1:22" s="1" customFormat="1" x14ac:dyDescent="0.25">
      <c r="A308" s="80"/>
      <c r="B308" s="83"/>
      <c r="C308" s="86"/>
      <c r="D308" s="4" t="s">
        <v>22</v>
      </c>
      <c r="E308" s="8">
        <v>308.2</v>
      </c>
      <c r="F308" s="6">
        <v>5.92</v>
      </c>
      <c r="G308" s="6">
        <v>47.5</v>
      </c>
      <c r="H308" s="7">
        <v>1824.54</v>
      </c>
      <c r="I308" s="7">
        <v>14639.5</v>
      </c>
      <c r="J308" s="6">
        <f t="shared" si="137"/>
        <v>1824.54</v>
      </c>
      <c r="K308" s="6">
        <f t="shared" si="134"/>
        <v>14639.5</v>
      </c>
      <c r="L308" s="6">
        <f t="shared" si="135"/>
        <v>0</v>
      </c>
      <c r="M308" s="6">
        <f t="shared" si="136"/>
        <v>0</v>
      </c>
      <c r="N308" s="7"/>
      <c r="O308" s="7"/>
      <c r="P308" s="7"/>
      <c r="Q308" s="7"/>
      <c r="R308" s="7"/>
      <c r="S308" s="7"/>
      <c r="T308" s="7"/>
      <c r="U308" s="7"/>
      <c r="V308" s="38"/>
    </row>
    <row r="309" spans="1:22" s="1" customFormat="1" x14ac:dyDescent="0.25">
      <c r="A309" s="80"/>
      <c r="B309" s="83"/>
      <c r="C309" s="86"/>
      <c r="D309" s="4" t="s">
        <v>23</v>
      </c>
      <c r="E309" s="8">
        <v>329.75</v>
      </c>
      <c r="F309" s="6">
        <v>5.92</v>
      </c>
      <c r="G309" s="6">
        <v>47.5</v>
      </c>
      <c r="H309" s="7">
        <v>1952.12</v>
      </c>
      <c r="I309" s="7">
        <v>15663.13</v>
      </c>
      <c r="J309" s="6">
        <f t="shared" si="137"/>
        <v>1952.12</v>
      </c>
      <c r="K309" s="6">
        <f t="shared" si="134"/>
        <v>15663.13</v>
      </c>
      <c r="L309" s="6">
        <f t="shared" si="135"/>
        <v>0</v>
      </c>
      <c r="M309" s="6">
        <f t="shared" si="136"/>
        <v>0</v>
      </c>
      <c r="N309" s="7"/>
      <c r="O309" s="7"/>
      <c r="P309" s="7"/>
      <c r="Q309" s="7"/>
      <c r="R309" s="7"/>
      <c r="S309" s="7"/>
      <c r="T309" s="7"/>
      <c r="U309" s="7"/>
      <c r="V309" s="38"/>
    </row>
    <row r="310" spans="1:22" s="1" customFormat="1" x14ac:dyDescent="0.25">
      <c r="A310" s="80"/>
      <c r="B310" s="83"/>
      <c r="C310" s="86"/>
      <c r="D310" s="4" t="s">
        <v>24</v>
      </c>
      <c r="E310" s="8">
        <v>346.22</v>
      </c>
      <c r="F310" s="6">
        <v>5.92</v>
      </c>
      <c r="G310" s="6">
        <v>47.5</v>
      </c>
      <c r="H310" s="7">
        <v>2049.62</v>
      </c>
      <c r="I310" s="7">
        <v>16445.45</v>
      </c>
      <c r="J310" s="6">
        <f t="shared" si="137"/>
        <v>2049.62</v>
      </c>
      <c r="K310" s="6">
        <f t="shared" si="134"/>
        <v>16445.45</v>
      </c>
      <c r="L310" s="6">
        <f t="shared" si="135"/>
        <v>0</v>
      </c>
      <c r="M310" s="6">
        <f t="shared" si="136"/>
        <v>0</v>
      </c>
      <c r="N310" s="7"/>
      <c r="O310" s="7"/>
      <c r="P310" s="7"/>
      <c r="Q310" s="7"/>
      <c r="R310" s="7"/>
      <c r="S310" s="7"/>
      <c r="T310" s="7"/>
      <c r="U310" s="7"/>
      <c r="V310" s="38"/>
    </row>
    <row r="311" spans="1:22" s="1" customFormat="1" x14ac:dyDescent="0.25">
      <c r="A311" s="80"/>
      <c r="B311" s="83"/>
      <c r="C311" s="86"/>
      <c r="D311" s="4" t="s">
        <v>25</v>
      </c>
      <c r="E311" s="8">
        <v>276.3</v>
      </c>
      <c r="F311" s="6">
        <v>5.92</v>
      </c>
      <c r="G311" s="6">
        <v>47.5</v>
      </c>
      <c r="H311" s="7">
        <v>1635.7</v>
      </c>
      <c r="I311" s="7">
        <v>13124.25</v>
      </c>
      <c r="J311" s="6">
        <f t="shared" si="137"/>
        <v>1635.7</v>
      </c>
      <c r="K311" s="6">
        <f t="shared" si="134"/>
        <v>13124.25</v>
      </c>
      <c r="L311" s="6">
        <f t="shared" si="135"/>
        <v>0</v>
      </c>
      <c r="M311" s="6">
        <f t="shared" si="136"/>
        <v>0</v>
      </c>
      <c r="N311" s="7"/>
      <c r="O311" s="7"/>
      <c r="P311" s="7"/>
      <c r="Q311" s="7"/>
      <c r="R311" s="7"/>
      <c r="S311" s="7"/>
      <c r="T311" s="7"/>
      <c r="U311" s="7"/>
      <c r="V311" s="38"/>
    </row>
    <row r="312" spans="1:22" s="1" customFormat="1" x14ac:dyDescent="0.25">
      <c r="A312" s="80"/>
      <c r="B312" s="83"/>
      <c r="C312" s="86"/>
      <c r="D312" s="4" t="s">
        <v>26</v>
      </c>
      <c r="E312" s="8">
        <v>360.44</v>
      </c>
      <c r="F312" s="6">
        <v>5.92</v>
      </c>
      <c r="G312" s="6">
        <v>47.5</v>
      </c>
      <c r="H312" s="7">
        <v>2133.8000000000002</v>
      </c>
      <c r="I312" s="7">
        <v>17120.900000000001</v>
      </c>
      <c r="J312" s="6">
        <f t="shared" si="137"/>
        <v>2133.8000000000002</v>
      </c>
      <c r="K312" s="6">
        <f t="shared" si="134"/>
        <v>17120.900000000001</v>
      </c>
      <c r="L312" s="6">
        <f t="shared" si="135"/>
        <v>0</v>
      </c>
      <c r="M312" s="6">
        <f t="shared" si="136"/>
        <v>0</v>
      </c>
      <c r="N312" s="7"/>
      <c r="O312" s="7"/>
      <c r="P312" s="7"/>
      <c r="Q312" s="7"/>
      <c r="R312" s="7"/>
      <c r="S312" s="7"/>
      <c r="T312" s="7"/>
      <c r="U312" s="7"/>
      <c r="V312" s="38"/>
    </row>
    <row r="313" spans="1:22" s="1" customFormat="1" x14ac:dyDescent="0.25">
      <c r="A313" s="80"/>
      <c r="B313" s="83"/>
      <c r="C313" s="86"/>
      <c r="D313" s="4" t="s">
        <v>27</v>
      </c>
      <c r="E313" s="8">
        <v>329.15</v>
      </c>
      <c r="F313" s="6">
        <v>5.92</v>
      </c>
      <c r="G313" s="6">
        <v>47.5</v>
      </c>
      <c r="H313" s="7">
        <v>1948.57</v>
      </c>
      <c r="I313" s="7">
        <v>15634.63</v>
      </c>
      <c r="J313" s="6">
        <f t="shared" si="137"/>
        <v>1948.57</v>
      </c>
      <c r="K313" s="6">
        <f t="shared" si="134"/>
        <v>15634.63</v>
      </c>
      <c r="L313" s="6">
        <f t="shared" si="135"/>
        <v>0</v>
      </c>
      <c r="M313" s="6">
        <f t="shared" si="136"/>
        <v>0</v>
      </c>
      <c r="N313" s="7"/>
      <c r="O313" s="7"/>
      <c r="P313" s="7"/>
      <c r="Q313" s="7"/>
      <c r="R313" s="7"/>
      <c r="S313" s="7"/>
      <c r="T313" s="7"/>
      <c r="U313" s="7"/>
      <c r="V313" s="38"/>
    </row>
    <row r="314" spans="1:22" s="1" customFormat="1" x14ac:dyDescent="0.25">
      <c r="A314" s="80"/>
      <c r="B314" s="83"/>
      <c r="C314" s="86"/>
      <c r="D314" s="4" t="s">
        <v>28</v>
      </c>
      <c r="E314" s="8">
        <v>348.84</v>
      </c>
      <c r="F314" s="6">
        <v>5.92</v>
      </c>
      <c r="G314" s="6">
        <v>47.5</v>
      </c>
      <c r="H314" s="7">
        <v>2065.13</v>
      </c>
      <c r="I314" s="7">
        <v>16569.900000000001</v>
      </c>
      <c r="J314" s="6">
        <f t="shared" si="137"/>
        <v>2065.13</v>
      </c>
      <c r="K314" s="6">
        <f t="shared" si="134"/>
        <v>16569.900000000001</v>
      </c>
      <c r="L314" s="6">
        <f t="shared" si="135"/>
        <v>0</v>
      </c>
      <c r="M314" s="6">
        <f t="shared" si="136"/>
        <v>0</v>
      </c>
      <c r="N314" s="7"/>
      <c r="O314" s="7"/>
      <c r="P314" s="7"/>
      <c r="Q314" s="7"/>
      <c r="R314" s="7"/>
      <c r="S314" s="7"/>
      <c r="T314" s="7"/>
      <c r="U314" s="7"/>
      <c r="V314" s="38"/>
    </row>
    <row r="315" spans="1:22" s="1" customFormat="1" x14ac:dyDescent="0.25">
      <c r="A315" s="80"/>
      <c r="B315" s="83"/>
      <c r="C315" s="86"/>
      <c r="D315" s="4" t="s">
        <v>29</v>
      </c>
      <c r="E315" s="8">
        <v>255.37</v>
      </c>
      <c r="F315" s="6">
        <v>5.92</v>
      </c>
      <c r="G315" s="6">
        <v>47.5</v>
      </c>
      <c r="H315" s="7">
        <v>1511.79</v>
      </c>
      <c r="I315" s="7">
        <v>12130.08</v>
      </c>
      <c r="J315" s="6">
        <f t="shared" si="137"/>
        <v>1511.79</v>
      </c>
      <c r="K315" s="6">
        <f t="shared" si="134"/>
        <v>12130.08</v>
      </c>
      <c r="L315" s="6">
        <f t="shared" si="135"/>
        <v>0</v>
      </c>
      <c r="M315" s="6">
        <f t="shared" si="136"/>
        <v>0</v>
      </c>
      <c r="N315" s="7"/>
      <c r="O315" s="7"/>
      <c r="P315" s="7"/>
      <c r="Q315" s="7"/>
      <c r="R315" s="7"/>
      <c r="S315" s="7"/>
      <c r="T315" s="7"/>
      <c r="U315" s="7"/>
      <c r="V315" s="38"/>
    </row>
    <row r="316" spans="1:22" s="1" customFormat="1" x14ac:dyDescent="0.25">
      <c r="A316" s="80"/>
      <c r="B316" s="83"/>
      <c r="C316" s="87"/>
      <c r="D316" s="4" t="s">
        <v>30</v>
      </c>
      <c r="E316" s="8">
        <v>279.95999999999998</v>
      </c>
      <c r="F316" s="6">
        <v>5.92</v>
      </c>
      <c r="G316" s="6">
        <v>47.5</v>
      </c>
      <c r="H316" s="7">
        <v>1657.36</v>
      </c>
      <c r="I316" s="7">
        <v>13298.1</v>
      </c>
      <c r="J316" s="6">
        <f t="shared" si="137"/>
        <v>1657.36</v>
      </c>
      <c r="K316" s="6">
        <f t="shared" si="134"/>
        <v>13298.1</v>
      </c>
      <c r="L316" s="6">
        <f t="shared" si="135"/>
        <v>0</v>
      </c>
      <c r="M316" s="6">
        <f t="shared" si="136"/>
        <v>0</v>
      </c>
      <c r="N316" s="7"/>
      <c r="O316" s="7"/>
      <c r="P316" s="7"/>
      <c r="Q316" s="7"/>
      <c r="R316" s="7"/>
      <c r="S316" s="7"/>
      <c r="T316" s="7"/>
      <c r="U316" s="7"/>
      <c r="V316" s="38"/>
    </row>
    <row r="317" spans="1:22" s="13" customFormat="1" x14ac:dyDescent="0.25">
      <c r="A317" s="80"/>
      <c r="B317" s="83"/>
      <c r="C317" s="18" t="s">
        <v>32</v>
      </c>
      <c r="D317" s="10" t="s">
        <v>74</v>
      </c>
      <c r="E317" s="11">
        <f>SUM(E305:E316)</f>
        <v>3647.3900000000003</v>
      </c>
      <c r="F317" s="10"/>
      <c r="G317" s="10"/>
      <c r="H317" s="12">
        <f>SUM(H305:H316)</f>
        <v>21592.54</v>
      </c>
      <c r="I317" s="12">
        <f t="shared" ref="I317:U317" si="138">SUM(I305:I316)</f>
        <v>173251.03999999998</v>
      </c>
      <c r="J317" s="12">
        <f t="shared" si="138"/>
        <v>21592.54</v>
      </c>
      <c r="K317" s="12">
        <f t="shared" si="138"/>
        <v>173251.03999999998</v>
      </c>
      <c r="L317" s="12">
        <f t="shared" si="138"/>
        <v>0</v>
      </c>
      <c r="M317" s="12">
        <f t="shared" si="138"/>
        <v>0</v>
      </c>
      <c r="N317" s="12">
        <f t="shared" si="138"/>
        <v>0</v>
      </c>
      <c r="O317" s="12">
        <f t="shared" si="138"/>
        <v>0</v>
      </c>
      <c r="P317" s="12">
        <f t="shared" si="138"/>
        <v>0</v>
      </c>
      <c r="Q317" s="12">
        <f t="shared" si="138"/>
        <v>0</v>
      </c>
      <c r="R317" s="12">
        <f t="shared" si="138"/>
        <v>0</v>
      </c>
      <c r="S317" s="12">
        <f t="shared" si="138"/>
        <v>0</v>
      </c>
      <c r="T317" s="12">
        <f t="shared" si="138"/>
        <v>0</v>
      </c>
      <c r="U317" s="12">
        <f t="shared" si="138"/>
        <v>0</v>
      </c>
      <c r="V317" s="39"/>
    </row>
    <row r="318" spans="1:22" ht="14.45" customHeight="1" thickBot="1" x14ac:dyDescent="0.3">
      <c r="A318" s="81"/>
      <c r="B318" s="84"/>
      <c r="C318" s="22" t="s">
        <v>31</v>
      </c>
      <c r="D318" s="67">
        <v>44926</v>
      </c>
      <c r="E318" s="40"/>
      <c r="F318" s="22"/>
      <c r="G318" s="22"/>
      <c r="H318" s="41">
        <v>79722.38</v>
      </c>
      <c r="I318" s="41">
        <v>355539.74</v>
      </c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27"/>
    </row>
    <row r="319" spans="1:22" ht="14.45" customHeight="1" x14ac:dyDescent="0.25">
      <c r="A319" s="79">
        <v>22</v>
      </c>
      <c r="B319" s="82" t="s">
        <v>55</v>
      </c>
      <c r="C319" s="34"/>
      <c r="D319" s="34"/>
      <c r="E319" s="35"/>
      <c r="F319" s="45"/>
      <c r="G319" s="45"/>
      <c r="H319" s="36"/>
      <c r="I319" s="36"/>
      <c r="J319" s="44"/>
      <c r="K319" s="44"/>
      <c r="L319" s="44"/>
      <c r="M319" s="44"/>
      <c r="N319" s="36"/>
      <c r="O319" s="36"/>
      <c r="P319" s="36"/>
      <c r="Q319" s="36"/>
      <c r="R319" s="36"/>
      <c r="S319" s="36"/>
      <c r="T319" s="36"/>
      <c r="U319" s="36"/>
      <c r="V319" s="37"/>
    </row>
    <row r="320" spans="1:22" s="1" customFormat="1" ht="14.45" customHeight="1" x14ac:dyDescent="0.25">
      <c r="A320" s="80"/>
      <c r="B320" s="83"/>
      <c r="C320" s="85" t="s">
        <v>60</v>
      </c>
      <c r="D320" s="4" t="s">
        <v>19</v>
      </c>
      <c r="E320" s="8">
        <v>542.08000000000004</v>
      </c>
      <c r="F320" s="6">
        <v>5.92</v>
      </c>
      <c r="G320" s="6">
        <v>47.5</v>
      </c>
      <c r="H320" s="7">
        <v>3209.11</v>
      </c>
      <c r="I320" s="7">
        <v>25748.799999999999</v>
      </c>
      <c r="J320" s="6">
        <f>ROUND((E320*F320),2)</f>
        <v>3209.11</v>
      </c>
      <c r="K320" s="6">
        <f>ROUND((E320*G320),2)</f>
        <v>25748.799999999999</v>
      </c>
      <c r="L320" s="6">
        <f>J320-H320</f>
        <v>0</v>
      </c>
      <c r="M320" s="6">
        <f>K320-I320</f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38"/>
    </row>
    <row r="321" spans="1:22" s="1" customFormat="1" x14ac:dyDescent="0.25">
      <c r="A321" s="80"/>
      <c r="B321" s="83"/>
      <c r="C321" s="86"/>
      <c r="D321" s="4" t="s">
        <v>20</v>
      </c>
      <c r="E321" s="8">
        <v>422.23</v>
      </c>
      <c r="F321" s="6">
        <v>5.92</v>
      </c>
      <c r="G321" s="6">
        <v>47.5</v>
      </c>
      <c r="H321" s="7">
        <v>2499.6</v>
      </c>
      <c r="I321" s="7">
        <v>20055.93</v>
      </c>
      <c r="J321" s="6">
        <f>ROUND((E321*F321),2)</f>
        <v>2499.6</v>
      </c>
      <c r="K321" s="6">
        <f t="shared" ref="K321:K331" si="139">ROUND((E321*G321),2)</f>
        <v>20055.93</v>
      </c>
      <c r="L321" s="6">
        <f t="shared" ref="L321:L331" si="140">J321-H321</f>
        <v>0</v>
      </c>
      <c r="M321" s="6">
        <f t="shared" ref="M321:M331" si="141">K321-I321</f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38"/>
    </row>
    <row r="322" spans="1:22" s="1" customFormat="1" x14ac:dyDescent="0.25">
      <c r="A322" s="80"/>
      <c r="B322" s="83"/>
      <c r="C322" s="86"/>
      <c r="D322" s="4" t="s">
        <v>21</v>
      </c>
      <c r="E322" s="8">
        <v>462.21</v>
      </c>
      <c r="F322" s="6">
        <v>5.92</v>
      </c>
      <c r="G322" s="6">
        <v>47.5</v>
      </c>
      <c r="H322" s="7">
        <v>2736.28</v>
      </c>
      <c r="I322" s="7">
        <v>21954.95</v>
      </c>
      <c r="J322" s="6">
        <f t="shared" ref="J322:J331" si="142">ROUND((E322*F322),2)</f>
        <v>2736.28</v>
      </c>
      <c r="K322" s="6">
        <f t="shared" si="139"/>
        <v>21954.98</v>
      </c>
      <c r="L322" s="6">
        <f t="shared" si="140"/>
        <v>0</v>
      </c>
      <c r="M322" s="6">
        <f t="shared" si="141"/>
        <v>2.9999999998835847E-2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38"/>
    </row>
    <row r="323" spans="1:22" s="1" customFormat="1" x14ac:dyDescent="0.25">
      <c r="A323" s="80"/>
      <c r="B323" s="83"/>
      <c r="C323" s="86"/>
      <c r="D323" s="4" t="s">
        <v>22</v>
      </c>
      <c r="E323" s="8">
        <v>426.39</v>
      </c>
      <c r="F323" s="6">
        <v>5.92</v>
      </c>
      <c r="G323" s="6">
        <v>47.5</v>
      </c>
      <c r="H323" s="7">
        <v>2524.23</v>
      </c>
      <c r="I323" s="7">
        <v>20253.53</v>
      </c>
      <c r="J323" s="6">
        <f t="shared" si="142"/>
        <v>2524.23</v>
      </c>
      <c r="K323" s="6">
        <f t="shared" si="139"/>
        <v>20253.53</v>
      </c>
      <c r="L323" s="6">
        <f t="shared" si="140"/>
        <v>0</v>
      </c>
      <c r="M323" s="6">
        <f t="shared" si="141"/>
        <v>0</v>
      </c>
      <c r="N323" s="7"/>
      <c r="O323" s="7"/>
      <c r="P323" s="7"/>
      <c r="Q323" s="7"/>
      <c r="R323" s="7"/>
      <c r="S323" s="7"/>
      <c r="T323" s="7"/>
      <c r="U323" s="7"/>
      <c r="V323" s="38"/>
    </row>
    <row r="324" spans="1:22" s="1" customFormat="1" x14ac:dyDescent="0.25">
      <c r="A324" s="80"/>
      <c r="B324" s="83"/>
      <c r="C324" s="86"/>
      <c r="D324" s="4" t="s">
        <v>23</v>
      </c>
      <c r="E324" s="8">
        <v>452.24</v>
      </c>
      <c r="F324" s="6">
        <v>5.92</v>
      </c>
      <c r="G324" s="6">
        <v>47.5</v>
      </c>
      <c r="H324" s="7">
        <v>2677.26</v>
      </c>
      <c r="I324" s="7">
        <v>21481.4</v>
      </c>
      <c r="J324" s="6">
        <f t="shared" si="142"/>
        <v>2677.26</v>
      </c>
      <c r="K324" s="6">
        <f t="shared" si="139"/>
        <v>21481.4</v>
      </c>
      <c r="L324" s="6">
        <f t="shared" si="140"/>
        <v>0</v>
      </c>
      <c r="M324" s="6">
        <f t="shared" si="141"/>
        <v>0</v>
      </c>
      <c r="N324" s="7"/>
      <c r="O324" s="7"/>
      <c r="P324" s="7"/>
      <c r="Q324" s="7"/>
      <c r="R324" s="7"/>
      <c r="S324" s="7"/>
      <c r="T324" s="7"/>
      <c r="U324" s="7"/>
      <c r="V324" s="38"/>
    </row>
    <row r="325" spans="1:22" s="1" customFormat="1" x14ac:dyDescent="0.25">
      <c r="A325" s="80"/>
      <c r="B325" s="83"/>
      <c r="C325" s="86"/>
      <c r="D325" s="4" t="s">
        <v>24</v>
      </c>
      <c r="E325" s="8">
        <v>519.27</v>
      </c>
      <c r="F325" s="6">
        <v>5.92</v>
      </c>
      <c r="G325" s="6">
        <v>47.5</v>
      </c>
      <c r="H325" s="7">
        <v>3074.08</v>
      </c>
      <c r="I325" s="7">
        <v>24665.33</v>
      </c>
      <c r="J325" s="6">
        <f t="shared" si="142"/>
        <v>3074.08</v>
      </c>
      <c r="K325" s="6">
        <f t="shared" si="139"/>
        <v>24665.33</v>
      </c>
      <c r="L325" s="6">
        <f t="shared" si="140"/>
        <v>0</v>
      </c>
      <c r="M325" s="6">
        <f t="shared" si="141"/>
        <v>0</v>
      </c>
      <c r="N325" s="7"/>
      <c r="O325" s="7"/>
      <c r="P325" s="7"/>
      <c r="Q325" s="7"/>
      <c r="R325" s="7"/>
      <c r="S325" s="7"/>
      <c r="T325" s="7"/>
      <c r="U325" s="7"/>
      <c r="V325" s="38"/>
    </row>
    <row r="326" spans="1:22" s="1" customFormat="1" x14ac:dyDescent="0.25">
      <c r="A326" s="80"/>
      <c r="B326" s="83"/>
      <c r="C326" s="86"/>
      <c r="D326" s="4" t="s">
        <v>25</v>
      </c>
      <c r="E326" s="8">
        <v>431.01</v>
      </c>
      <c r="F326" s="6">
        <v>5.92</v>
      </c>
      <c r="G326" s="6">
        <v>47.5</v>
      </c>
      <c r="H326" s="7">
        <v>2551.58</v>
      </c>
      <c r="I326" s="7">
        <v>20472.98</v>
      </c>
      <c r="J326" s="6">
        <f t="shared" si="142"/>
        <v>2551.58</v>
      </c>
      <c r="K326" s="6">
        <f t="shared" si="139"/>
        <v>20472.98</v>
      </c>
      <c r="L326" s="6">
        <f t="shared" si="140"/>
        <v>0</v>
      </c>
      <c r="M326" s="6">
        <f t="shared" si="141"/>
        <v>0</v>
      </c>
      <c r="N326" s="7"/>
      <c r="O326" s="7"/>
      <c r="P326" s="7"/>
      <c r="Q326" s="7"/>
      <c r="R326" s="7"/>
      <c r="S326" s="7"/>
      <c r="T326" s="7"/>
      <c r="U326" s="7"/>
      <c r="V326" s="38"/>
    </row>
    <row r="327" spans="1:22" s="1" customFormat="1" x14ac:dyDescent="0.25">
      <c r="A327" s="80"/>
      <c r="B327" s="83"/>
      <c r="C327" s="86"/>
      <c r="D327" s="4" t="s">
        <v>26</v>
      </c>
      <c r="E327" s="8">
        <v>470.16</v>
      </c>
      <c r="F327" s="6">
        <v>5.92</v>
      </c>
      <c r="G327" s="6">
        <v>47.5</v>
      </c>
      <c r="H327" s="7">
        <v>2783.35</v>
      </c>
      <c r="I327" s="7">
        <v>22332.6</v>
      </c>
      <c r="J327" s="6">
        <f t="shared" si="142"/>
        <v>2783.35</v>
      </c>
      <c r="K327" s="6">
        <f t="shared" si="139"/>
        <v>22332.6</v>
      </c>
      <c r="L327" s="6">
        <f t="shared" si="140"/>
        <v>0</v>
      </c>
      <c r="M327" s="6">
        <f t="shared" si="141"/>
        <v>0</v>
      </c>
      <c r="N327" s="7"/>
      <c r="O327" s="7"/>
      <c r="P327" s="7"/>
      <c r="Q327" s="7"/>
      <c r="R327" s="7"/>
      <c r="S327" s="7"/>
      <c r="T327" s="7"/>
      <c r="U327" s="7"/>
      <c r="V327" s="38"/>
    </row>
    <row r="328" spans="1:22" s="1" customFormat="1" x14ac:dyDescent="0.25">
      <c r="A328" s="80"/>
      <c r="B328" s="83"/>
      <c r="C328" s="86"/>
      <c r="D328" s="4" t="s">
        <v>27</v>
      </c>
      <c r="E328" s="8">
        <v>500.26</v>
      </c>
      <c r="F328" s="6">
        <v>5.92</v>
      </c>
      <c r="G328" s="6">
        <v>47.5</v>
      </c>
      <c r="H328" s="7">
        <v>2961.54</v>
      </c>
      <c r="I328" s="7">
        <v>23762.35</v>
      </c>
      <c r="J328" s="6">
        <f t="shared" si="142"/>
        <v>2961.54</v>
      </c>
      <c r="K328" s="6">
        <f t="shared" si="139"/>
        <v>23762.35</v>
      </c>
      <c r="L328" s="6">
        <f t="shared" si="140"/>
        <v>0</v>
      </c>
      <c r="M328" s="6">
        <f t="shared" si="141"/>
        <v>0</v>
      </c>
      <c r="N328" s="7"/>
      <c r="O328" s="7"/>
      <c r="P328" s="7"/>
      <c r="Q328" s="7"/>
      <c r="R328" s="7"/>
      <c r="S328" s="7"/>
      <c r="T328" s="7"/>
      <c r="U328" s="7"/>
      <c r="V328" s="38"/>
    </row>
    <row r="329" spans="1:22" s="1" customFormat="1" x14ac:dyDescent="0.25">
      <c r="A329" s="80"/>
      <c r="B329" s="83"/>
      <c r="C329" s="86"/>
      <c r="D329" s="4" t="s">
        <v>28</v>
      </c>
      <c r="E329" s="8">
        <v>421.53</v>
      </c>
      <c r="F329" s="6">
        <v>5.92</v>
      </c>
      <c r="G329" s="6">
        <v>47.5</v>
      </c>
      <c r="H329" s="7">
        <v>2495.46</v>
      </c>
      <c r="I329" s="7">
        <v>20022.68</v>
      </c>
      <c r="J329" s="6">
        <f t="shared" si="142"/>
        <v>2495.46</v>
      </c>
      <c r="K329" s="6">
        <f t="shared" si="139"/>
        <v>20022.68</v>
      </c>
      <c r="L329" s="6">
        <f t="shared" si="140"/>
        <v>0</v>
      </c>
      <c r="M329" s="6">
        <f t="shared" si="141"/>
        <v>0</v>
      </c>
      <c r="N329" s="7"/>
      <c r="O329" s="7"/>
      <c r="P329" s="7"/>
      <c r="Q329" s="7"/>
      <c r="R329" s="7"/>
      <c r="S329" s="7"/>
      <c r="T329" s="7"/>
      <c r="U329" s="7"/>
      <c r="V329" s="38"/>
    </row>
    <row r="330" spans="1:22" s="1" customFormat="1" x14ac:dyDescent="0.25">
      <c r="A330" s="80"/>
      <c r="B330" s="83"/>
      <c r="C330" s="86"/>
      <c r="D330" s="4" t="s">
        <v>29</v>
      </c>
      <c r="E330" s="8">
        <v>436.42</v>
      </c>
      <c r="F330" s="6">
        <v>5.92</v>
      </c>
      <c r="G330" s="6">
        <v>47.5</v>
      </c>
      <c r="H330" s="7">
        <v>2583.61</v>
      </c>
      <c r="I330" s="7">
        <v>20729.95</v>
      </c>
      <c r="J330" s="6">
        <f t="shared" si="142"/>
        <v>2583.61</v>
      </c>
      <c r="K330" s="6">
        <f t="shared" si="139"/>
        <v>20729.95</v>
      </c>
      <c r="L330" s="6">
        <f t="shared" si="140"/>
        <v>0</v>
      </c>
      <c r="M330" s="6">
        <f t="shared" si="141"/>
        <v>0</v>
      </c>
      <c r="N330" s="7"/>
      <c r="O330" s="7"/>
      <c r="P330" s="7"/>
      <c r="Q330" s="7"/>
      <c r="R330" s="7"/>
      <c r="S330" s="7"/>
      <c r="T330" s="7"/>
      <c r="U330" s="7"/>
      <c r="V330" s="38"/>
    </row>
    <row r="331" spans="1:22" s="1" customFormat="1" x14ac:dyDescent="0.25">
      <c r="A331" s="80"/>
      <c r="B331" s="83"/>
      <c r="C331" s="87"/>
      <c r="D331" s="4" t="s">
        <v>30</v>
      </c>
      <c r="E331" s="8">
        <v>568.91</v>
      </c>
      <c r="F331" s="6">
        <v>5.92</v>
      </c>
      <c r="G331" s="6">
        <v>47.5</v>
      </c>
      <c r="H331" s="7">
        <v>3367.95</v>
      </c>
      <c r="I331" s="7">
        <v>27023.23</v>
      </c>
      <c r="J331" s="6">
        <f t="shared" si="142"/>
        <v>3367.95</v>
      </c>
      <c r="K331" s="6">
        <f t="shared" si="139"/>
        <v>27023.23</v>
      </c>
      <c r="L331" s="6">
        <f t="shared" si="140"/>
        <v>0</v>
      </c>
      <c r="M331" s="6">
        <f t="shared" si="141"/>
        <v>0</v>
      </c>
      <c r="N331" s="7"/>
      <c r="O331" s="7"/>
      <c r="P331" s="7"/>
      <c r="Q331" s="7"/>
      <c r="R331" s="7"/>
      <c r="S331" s="7"/>
      <c r="T331" s="7"/>
      <c r="U331" s="7"/>
      <c r="V331" s="38"/>
    </row>
    <row r="332" spans="1:22" s="13" customFormat="1" x14ac:dyDescent="0.25">
      <c r="A332" s="80"/>
      <c r="B332" s="83"/>
      <c r="C332" s="18" t="s">
        <v>32</v>
      </c>
      <c r="D332" s="10" t="s">
        <v>74</v>
      </c>
      <c r="E332" s="11">
        <f>SUM(E320:E331)</f>
        <v>5652.7099999999991</v>
      </c>
      <c r="F332" s="10"/>
      <c r="G332" s="10"/>
      <c r="H332" s="12">
        <f>SUM(H320:H331)</f>
        <v>33464.049999999996</v>
      </c>
      <c r="I332" s="12">
        <f t="shared" ref="I332:U332" si="143">SUM(I320:I331)</f>
        <v>268503.73000000004</v>
      </c>
      <c r="J332" s="12">
        <f t="shared" si="143"/>
        <v>33464.049999999996</v>
      </c>
      <c r="K332" s="12">
        <f t="shared" si="143"/>
        <v>268503.76</v>
      </c>
      <c r="L332" s="12">
        <f t="shared" si="143"/>
        <v>0</v>
      </c>
      <c r="M332" s="12">
        <f t="shared" si="143"/>
        <v>2.9999999998835847E-2</v>
      </c>
      <c r="N332" s="12">
        <f t="shared" si="143"/>
        <v>0</v>
      </c>
      <c r="O332" s="12">
        <f t="shared" si="143"/>
        <v>0</v>
      </c>
      <c r="P332" s="12">
        <f t="shared" si="143"/>
        <v>0</v>
      </c>
      <c r="Q332" s="12">
        <f t="shared" si="143"/>
        <v>0</v>
      </c>
      <c r="R332" s="12">
        <f t="shared" si="143"/>
        <v>0</v>
      </c>
      <c r="S332" s="12">
        <f t="shared" si="143"/>
        <v>0</v>
      </c>
      <c r="T332" s="12">
        <f t="shared" si="143"/>
        <v>0</v>
      </c>
      <c r="U332" s="12">
        <f t="shared" si="143"/>
        <v>0</v>
      </c>
      <c r="V332" s="39"/>
    </row>
    <row r="333" spans="1:22" ht="14.45" customHeight="1" thickBot="1" x14ac:dyDescent="0.3">
      <c r="A333" s="81"/>
      <c r="B333" s="84"/>
      <c r="C333" s="22" t="s">
        <v>31</v>
      </c>
      <c r="D333" s="67">
        <v>44926</v>
      </c>
      <c r="E333" s="23"/>
      <c r="F333" s="22"/>
      <c r="G333" s="22"/>
      <c r="H333" s="41">
        <v>122979.44</v>
      </c>
      <c r="I333" s="41">
        <v>466337.57</v>
      </c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27"/>
    </row>
    <row r="334" spans="1:22" ht="14.45" customHeight="1" x14ac:dyDescent="0.25">
      <c r="A334" s="79">
        <v>23</v>
      </c>
      <c r="B334" s="82" t="s">
        <v>55</v>
      </c>
      <c r="C334" s="34"/>
      <c r="D334" s="54"/>
      <c r="E334" s="35"/>
      <c r="F334" s="55"/>
      <c r="G334" s="45"/>
      <c r="H334" s="36"/>
      <c r="I334" s="36"/>
      <c r="J334" s="44"/>
      <c r="K334" s="44"/>
      <c r="L334" s="44"/>
      <c r="M334" s="44"/>
      <c r="N334" s="36"/>
      <c r="O334" s="36"/>
      <c r="P334" s="36"/>
      <c r="Q334" s="36"/>
      <c r="R334" s="36"/>
      <c r="S334" s="36"/>
      <c r="T334" s="36"/>
      <c r="U334" s="36"/>
      <c r="V334" s="37"/>
    </row>
    <row r="335" spans="1:22" s="1" customFormat="1" ht="14.45" customHeight="1" x14ac:dyDescent="0.25">
      <c r="A335" s="80"/>
      <c r="B335" s="83"/>
      <c r="C335" s="85" t="s">
        <v>53</v>
      </c>
      <c r="D335" s="4" t="s">
        <v>19</v>
      </c>
      <c r="E335" s="53">
        <v>5.54</v>
      </c>
      <c r="F335" s="6">
        <v>5.92</v>
      </c>
      <c r="G335" s="6">
        <v>95</v>
      </c>
      <c r="H335" s="7">
        <v>32.799999999999997</v>
      </c>
      <c r="I335" s="7">
        <v>526.29999999999995</v>
      </c>
      <c r="J335" s="6">
        <f>ROUND((E335*F335),2)</f>
        <v>32.799999999999997</v>
      </c>
      <c r="K335" s="6">
        <f>ROUND((E335*G335),2)</f>
        <v>526.29999999999995</v>
      </c>
      <c r="L335" s="6">
        <f>J335-H335</f>
        <v>0</v>
      </c>
      <c r="M335" s="6">
        <f>K335-I335</f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38"/>
    </row>
    <row r="336" spans="1:22" s="1" customFormat="1" x14ac:dyDescent="0.25">
      <c r="A336" s="80"/>
      <c r="B336" s="83"/>
      <c r="C336" s="86"/>
      <c r="D336" s="4" t="s">
        <v>20</v>
      </c>
      <c r="E336" s="8">
        <v>6.16</v>
      </c>
      <c r="F336" s="6">
        <v>5.92</v>
      </c>
      <c r="G336" s="6">
        <v>95</v>
      </c>
      <c r="H336" s="7">
        <v>36.47</v>
      </c>
      <c r="I336" s="7">
        <v>585.20000000000005</v>
      </c>
      <c r="J336" s="6">
        <f>ROUND((E336*F336),2)</f>
        <v>36.47</v>
      </c>
      <c r="K336" s="6">
        <f t="shared" ref="K336:K346" si="144">ROUND((E336*G336),2)</f>
        <v>585.20000000000005</v>
      </c>
      <c r="L336" s="6">
        <f t="shared" ref="L336:L346" si="145">J336-H336</f>
        <v>0</v>
      </c>
      <c r="M336" s="6">
        <f t="shared" ref="M336:M346" si="146">K336-I336</f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38"/>
    </row>
    <row r="337" spans="1:22" s="1" customFormat="1" x14ac:dyDescent="0.25">
      <c r="A337" s="80"/>
      <c r="B337" s="83"/>
      <c r="C337" s="86"/>
      <c r="D337" s="4" t="s">
        <v>21</v>
      </c>
      <c r="E337" s="8">
        <v>5.9</v>
      </c>
      <c r="F337" s="6">
        <v>5.92</v>
      </c>
      <c r="G337" s="6">
        <v>95</v>
      </c>
      <c r="H337" s="7">
        <v>34.93</v>
      </c>
      <c r="I337" s="7">
        <v>560.5</v>
      </c>
      <c r="J337" s="6">
        <f t="shared" ref="J337:J346" si="147">ROUND((E337*F337),2)</f>
        <v>34.93</v>
      </c>
      <c r="K337" s="6">
        <f t="shared" si="144"/>
        <v>560.5</v>
      </c>
      <c r="L337" s="6">
        <f t="shared" si="145"/>
        <v>0</v>
      </c>
      <c r="M337" s="6">
        <f t="shared" si="146"/>
        <v>0</v>
      </c>
      <c r="N337" s="7"/>
      <c r="O337" s="7"/>
      <c r="P337" s="7"/>
      <c r="Q337" s="7"/>
      <c r="R337" s="7"/>
      <c r="S337" s="7"/>
      <c r="T337" s="7"/>
      <c r="U337" s="7"/>
      <c r="V337" s="38"/>
    </row>
    <row r="338" spans="1:22" s="1" customFormat="1" x14ac:dyDescent="0.25">
      <c r="A338" s="80"/>
      <c r="B338" s="83"/>
      <c r="C338" s="86"/>
      <c r="D338" s="4" t="s">
        <v>22</v>
      </c>
      <c r="E338" s="8">
        <v>6.42</v>
      </c>
      <c r="F338" s="6">
        <v>5.92</v>
      </c>
      <c r="G338" s="6">
        <v>95</v>
      </c>
      <c r="H338" s="7">
        <v>38.01</v>
      </c>
      <c r="I338" s="7">
        <v>609.9</v>
      </c>
      <c r="J338" s="6">
        <f t="shared" si="147"/>
        <v>38.01</v>
      </c>
      <c r="K338" s="6">
        <f t="shared" si="144"/>
        <v>609.9</v>
      </c>
      <c r="L338" s="6">
        <f t="shared" si="145"/>
        <v>0</v>
      </c>
      <c r="M338" s="6">
        <f t="shared" si="146"/>
        <v>0</v>
      </c>
      <c r="N338" s="7"/>
      <c r="O338" s="7"/>
      <c r="P338" s="7"/>
      <c r="Q338" s="7"/>
      <c r="R338" s="7"/>
      <c r="S338" s="7"/>
      <c r="T338" s="7"/>
      <c r="U338" s="7"/>
      <c r="V338" s="38"/>
    </row>
    <row r="339" spans="1:22" s="1" customFormat="1" x14ac:dyDescent="0.25">
      <c r="A339" s="80"/>
      <c r="B339" s="83"/>
      <c r="C339" s="86"/>
      <c r="D339" s="4" t="s">
        <v>23</v>
      </c>
      <c r="E339" s="8">
        <v>10.039999999999999</v>
      </c>
      <c r="F339" s="6">
        <v>5.92</v>
      </c>
      <c r="G339" s="6">
        <v>95</v>
      </c>
      <c r="H339" s="7">
        <v>59.44</v>
      </c>
      <c r="I339" s="7">
        <v>953.8</v>
      </c>
      <c r="J339" s="6">
        <f t="shared" si="147"/>
        <v>59.44</v>
      </c>
      <c r="K339" s="6">
        <f t="shared" si="144"/>
        <v>953.8</v>
      </c>
      <c r="L339" s="6">
        <f t="shared" si="145"/>
        <v>0</v>
      </c>
      <c r="M339" s="6">
        <f t="shared" si="146"/>
        <v>0</v>
      </c>
      <c r="N339" s="7"/>
      <c r="O339" s="7"/>
      <c r="P339" s="7"/>
      <c r="Q339" s="7"/>
      <c r="R339" s="7"/>
      <c r="S339" s="7"/>
      <c r="T339" s="7"/>
      <c r="U339" s="7"/>
      <c r="V339" s="38"/>
    </row>
    <row r="340" spans="1:22" s="1" customFormat="1" x14ac:dyDescent="0.25">
      <c r="A340" s="80"/>
      <c r="B340" s="83"/>
      <c r="C340" s="86"/>
      <c r="D340" s="4" t="s">
        <v>24</v>
      </c>
      <c r="E340" s="8">
        <v>137.63999999999999</v>
      </c>
      <c r="F340" s="6">
        <v>5.92</v>
      </c>
      <c r="G340" s="6">
        <v>95</v>
      </c>
      <c r="H340" s="7">
        <v>814.83</v>
      </c>
      <c r="I340" s="7">
        <v>13075.8</v>
      </c>
      <c r="J340" s="6">
        <f t="shared" si="147"/>
        <v>814.83</v>
      </c>
      <c r="K340" s="6">
        <f t="shared" si="144"/>
        <v>13075.8</v>
      </c>
      <c r="L340" s="6">
        <f t="shared" si="145"/>
        <v>0</v>
      </c>
      <c r="M340" s="6">
        <f t="shared" si="146"/>
        <v>0</v>
      </c>
      <c r="N340" s="7"/>
      <c r="O340" s="7"/>
      <c r="P340" s="7"/>
      <c r="Q340" s="7"/>
      <c r="R340" s="7"/>
      <c r="S340" s="7"/>
      <c r="T340" s="7"/>
      <c r="U340" s="7"/>
      <c r="V340" s="38"/>
    </row>
    <row r="341" spans="1:22" s="1" customFormat="1" x14ac:dyDescent="0.25">
      <c r="A341" s="80"/>
      <c r="B341" s="83"/>
      <c r="C341" s="86"/>
      <c r="D341" s="4" t="s">
        <v>25</v>
      </c>
      <c r="E341" s="8">
        <v>5.78</v>
      </c>
      <c r="F341" s="6">
        <v>5.92</v>
      </c>
      <c r="G341" s="6">
        <v>95</v>
      </c>
      <c r="H341" s="7">
        <v>34.22</v>
      </c>
      <c r="I341" s="7">
        <v>549.1</v>
      </c>
      <c r="J341" s="6">
        <f t="shared" si="147"/>
        <v>34.22</v>
      </c>
      <c r="K341" s="6">
        <f t="shared" si="144"/>
        <v>549.1</v>
      </c>
      <c r="L341" s="6">
        <f t="shared" si="145"/>
        <v>0</v>
      </c>
      <c r="M341" s="6">
        <f t="shared" si="146"/>
        <v>0</v>
      </c>
      <c r="N341" s="7"/>
      <c r="O341" s="7"/>
      <c r="P341" s="7"/>
      <c r="Q341" s="7"/>
      <c r="R341" s="7"/>
      <c r="S341" s="7"/>
      <c r="T341" s="7"/>
      <c r="U341" s="7"/>
      <c r="V341" s="38"/>
    </row>
    <row r="342" spans="1:22" s="1" customFormat="1" x14ac:dyDescent="0.25">
      <c r="A342" s="80"/>
      <c r="B342" s="83"/>
      <c r="C342" s="86"/>
      <c r="D342" s="4" t="s">
        <v>26</v>
      </c>
      <c r="E342" s="8">
        <v>6.14</v>
      </c>
      <c r="F342" s="6">
        <v>5.92</v>
      </c>
      <c r="G342" s="6">
        <v>95</v>
      </c>
      <c r="H342" s="7">
        <v>36.35</v>
      </c>
      <c r="I342" s="7">
        <v>583.29999999999995</v>
      </c>
      <c r="J342" s="6">
        <f t="shared" si="147"/>
        <v>36.35</v>
      </c>
      <c r="K342" s="6">
        <f t="shared" si="144"/>
        <v>583.29999999999995</v>
      </c>
      <c r="L342" s="6">
        <f t="shared" si="145"/>
        <v>0</v>
      </c>
      <c r="M342" s="6">
        <f t="shared" si="146"/>
        <v>0</v>
      </c>
      <c r="N342" s="7"/>
      <c r="O342" s="7"/>
      <c r="P342" s="7"/>
      <c r="Q342" s="7"/>
      <c r="R342" s="7"/>
      <c r="S342" s="7"/>
      <c r="T342" s="7"/>
      <c r="U342" s="7"/>
      <c r="V342" s="38"/>
    </row>
    <row r="343" spans="1:22" s="1" customFormat="1" x14ac:dyDescent="0.25">
      <c r="A343" s="80"/>
      <c r="B343" s="83"/>
      <c r="C343" s="86"/>
      <c r="D343" s="4" t="s">
        <v>27</v>
      </c>
      <c r="E343" s="8">
        <v>5.68</v>
      </c>
      <c r="F343" s="6">
        <v>5.92</v>
      </c>
      <c r="G343" s="6">
        <v>95</v>
      </c>
      <c r="H343" s="7">
        <v>33.630000000000003</v>
      </c>
      <c r="I343" s="7">
        <v>539.6</v>
      </c>
      <c r="J343" s="6">
        <f t="shared" si="147"/>
        <v>33.630000000000003</v>
      </c>
      <c r="K343" s="6">
        <f t="shared" si="144"/>
        <v>539.6</v>
      </c>
      <c r="L343" s="6">
        <f t="shared" si="145"/>
        <v>0</v>
      </c>
      <c r="M343" s="6">
        <f t="shared" si="146"/>
        <v>0</v>
      </c>
      <c r="N343" s="7"/>
      <c r="O343" s="7"/>
      <c r="P343" s="7"/>
      <c r="Q343" s="7"/>
      <c r="R343" s="7"/>
      <c r="S343" s="7"/>
      <c r="T343" s="7"/>
      <c r="U343" s="7"/>
      <c r="V343" s="38"/>
    </row>
    <row r="344" spans="1:22" s="1" customFormat="1" x14ac:dyDescent="0.25">
      <c r="A344" s="80"/>
      <c r="B344" s="83"/>
      <c r="C344" s="86"/>
      <c r="D344" s="4" t="s">
        <v>28</v>
      </c>
      <c r="E344" s="8">
        <v>6</v>
      </c>
      <c r="F344" s="6">
        <v>5.92</v>
      </c>
      <c r="G344" s="6">
        <v>95</v>
      </c>
      <c r="H344" s="7">
        <v>35.520000000000003</v>
      </c>
      <c r="I344" s="7">
        <v>570</v>
      </c>
      <c r="J344" s="6">
        <f t="shared" si="147"/>
        <v>35.520000000000003</v>
      </c>
      <c r="K344" s="6">
        <f t="shared" si="144"/>
        <v>570</v>
      </c>
      <c r="L344" s="6">
        <f t="shared" si="145"/>
        <v>0</v>
      </c>
      <c r="M344" s="6">
        <f t="shared" si="146"/>
        <v>0</v>
      </c>
      <c r="N344" s="7"/>
      <c r="O344" s="7"/>
      <c r="P344" s="7"/>
      <c r="Q344" s="7"/>
      <c r="R344" s="7"/>
      <c r="S344" s="7"/>
      <c r="T344" s="7"/>
      <c r="U344" s="7"/>
      <c r="V344" s="38"/>
    </row>
    <row r="345" spans="1:22" s="1" customFormat="1" x14ac:dyDescent="0.25">
      <c r="A345" s="80"/>
      <c r="B345" s="83"/>
      <c r="C345" s="86"/>
      <c r="D345" s="4" t="s">
        <v>29</v>
      </c>
      <c r="E345" s="8">
        <v>6.12</v>
      </c>
      <c r="F345" s="6">
        <v>5.92</v>
      </c>
      <c r="G345" s="6">
        <v>95</v>
      </c>
      <c r="H345" s="7">
        <v>36.229999999999997</v>
      </c>
      <c r="I345" s="7">
        <v>581.4</v>
      </c>
      <c r="J345" s="6">
        <f t="shared" si="147"/>
        <v>36.229999999999997</v>
      </c>
      <c r="K345" s="6">
        <f t="shared" si="144"/>
        <v>581.4</v>
      </c>
      <c r="L345" s="6">
        <f t="shared" si="145"/>
        <v>0</v>
      </c>
      <c r="M345" s="6">
        <f t="shared" si="146"/>
        <v>0</v>
      </c>
      <c r="N345" s="7"/>
      <c r="O345" s="7"/>
      <c r="P345" s="7"/>
      <c r="Q345" s="7"/>
      <c r="R345" s="7"/>
      <c r="S345" s="7"/>
      <c r="T345" s="7"/>
      <c r="U345" s="7"/>
      <c r="V345" s="38"/>
    </row>
    <row r="346" spans="1:22" s="1" customFormat="1" x14ac:dyDescent="0.25">
      <c r="A346" s="80"/>
      <c r="B346" s="83"/>
      <c r="C346" s="87"/>
      <c r="D346" s="4" t="s">
        <v>30</v>
      </c>
      <c r="E346" s="8">
        <v>6.12</v>
      </c>
      <c r="F346" s="6">
        <v>5.92</v>
      </c>
      <c r="G346" s="6">
        <v>95</v>
      </c>
      <c r="H346" s="7">
        <v>36.25</v>
      </c>
      <c r="I346" s="7">
        <v>581.4</v>
      </c>
      <c r="J346" s="6">
        <f t="shared" si="147"/>
        <v>36.229999999999997</v>
      </c>
      <c r="K346" s="6">
        <f t="shared" si="144"/>
        <v>581.4</v>
      </c>
      <c r="L346" s="6">
        <f t="shared" si="145"/>
        <v>-2.0000000000003126E-2</v>
      </c>
      <c r="M346" s="6">
        <f t="shared" si="146"/>
        <v>0</v>
      </c>
      <c r="N346" s="7"/>
      <c r="O346" s="7"/>
      <c r="P346" s="7"/>
      <c r="Q346" s="7"/>
      <c r="R346" s="7"/>
      <c r="S346" s="7"/>
      <c r="T346" s="7"/>
      <c r="U346" s="7"/>
      <c r="V346" s="38"/>
    </row>
    <row r="347" spans="1:22" s="13" customFormat="1" x14ac:dyDescent="0.25">
      <c r="A347" s="80"/>
      <c r="B347" s="83"/>
      <c r="C347" s="18" t="s">
        <v>32</v>
      </c>
      <c r="D347" s="10" t="s">
        <v>74</v>
      </c>
      <c r="E347" s="11">
        <f>SUM(E335:E346)</f>
        <v>207.54</v>
      </c>
      <c r="F347" s="10"/>
      <c r="G347" s="10"/>
      <c r="H347" s="12">
        <f>SUM(H335:H346)</f>
        <v>1228.68</v>
      </c>
      <c r="I347" s="12">
        <f t="shared" ref="I347:U347" si="148">SUM(I335:I346)</f>
        <v>19716.3</v>
      </c>
      <c r="J347" s="12">
        <f t="shared" si="148"/>
        <v>1228.6600000000001</v>
      </c>
      <c r="K347" s="12">
        <f t="shared" si="148"/>
        <v>19716.3</v>
      </c>
      <c r="L347" s="12">
        <f t="shared" si="148"/>
        <v>-2.0000000000003126E-2</v>
      </c>
      <c r="M347" s="12">
        <f t="shared" si="148"/>
        <v>0</v>
      </c>
      <c r="N347" s="12">
        <f t="shared" si="148"/>
        <v>0</v>
      </c>
      <c r="O347" s="12">
        <f t="shared" si="148"/>
        <v>0</v>
      </c>
      <c r="P347" s="12">
        <f t="shared" si="148"/>
        <v>0</v>
      </c>
      <c r="Q347" s="12">
        <f t="shared" si="148"/>
        <v>0</v>
      </c>
      <c r="R347" s="12">
        <f t="shared" si="148"/>
        <v>0</v>
      </c>
      <c r="S347" s="12">
        <f t="shared" si="148"/>
        <v>0</v>
      </c>
      <c r="T347" s="12">
        <f t="shared" si="148"/>
        <v>0</v>
      </c>
      <c r="U347" s="12">
        <f t="shared" si="148"/>
        <v>0</v>
      </c>
      <c r="V347" s="39"/>
    </row>
    <row r="348" spans="1:22" ht="14.45" customHeight="1" thickBot="1" x14ac:dyDescent="0.3">
      <c r="A348" s="81"/>
      <c r="B348" s="84"/>
      <c r="C348" s="22" t="s">
        <v>31</v>
      </c>
      <c r="D348" s="22" t="s">
        <v>78</v>
      </c>
      <c r="E348" s="23"/>
      <c r="F348" s="22"/>
      <c r="G348" s="22"/>
      <c r="H348" s="41">
        <v>17129.13</v>
      </c>
      <c r="I348" s="41">
        <v>184741.59</v>
      </c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27"/>
    </row>
    <row r="349" spans="1:22" ht="14.45" customHeight="1" x14ac:dyDescent="0.25">
      <c r="A349" s="79">
        <v>24</v>
      </c>
      <c r="B349" s="88" t="s">
        <v>61</v>
      </c>
      <c r="C349" s="34"/>
      <c r="D349" s="34"/>
      <c r="E349" s="47"/>
      <c r="F349" s="47"/>
      <c r="G349" s="47"/>
      <c r="H349" s="47"/>
      <c r="I349" s="47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7"/>
    </row>
    <row r="350" spans="1:22" s="1" customFormat="1" ht="14.45" customHeight="1" x14ac:dyDescent="0.25">
      <c r="A350" s="80"/>
      <c r="B350" s="83"/>
      <c r="C350" s="89" t="s">
        <v>62</v>
      </c>
      <c r="D350" s="4" t="s">
        <v>19</v>
      </c>
      <c r="E350" s="5">
        <v>4590.7470000000003</v>
      </c>
      <c r="F350" s="6">
        <v>2.63</v>
      </c>
      <c r="G350" s="6">
        <v>95</v>
      </c>
      <c r="J350" s="6">
        <v>12073.66</v>
      </c>
      <c r="K350" s="6">
        <v>436120.97</v>
      </c>
      <c r="L350" s="6">
        <f t="shared" ref="L350:U350" si="149">L365+L380+L395+L410+L425+L440+L455</f>
        <v>10819.36</v>
      </c>
      <c r="M350" s="6">
        <f t="shared" si="149"/>
        <v>390813.57</v>
      </c>
      <c r="N350" s="6">
        <f t="shared" si="149"/>
        <v>0</v>
      </c>
      <c r="O350" s="6">
        <f t="shared" si="149"/>
        <v>0</v>
      </c>
      <c r="P350" s="6">
        <v>0</v>
      </c>
      <c r="Q350" s="6">
        <f t="shared" si="149"/>
        <v>0</v>
      </c>
      <c r="R350" s="6">
        <f t="shared" si="149"/>
        <v>0</v>
      </c>
      <c r="S350" s="6">
        <f t="shared" si="149"/>
        <v>0</v>
      </c>
      <c r="T350" s="6">
        <f t="shared" si="149"/>
        <v>0</v>
      </c>
      <c r="U350" s="6">
        <f t="shared" si="149"/>
        <v>0</v>
      </c>
      <c r="V350" s="32"/>
    </row>
    <row r="351" spans="1:22" s="1" customFormat="1" x14ac:dyDescent="0.25">
      <c r="A351" s="80"/>
      <c r="B351" s="83"/>
      <c r="C351" s="90"/>
      <c r="D351" s="4" t="s">
        <v>20</v>
      </c>
      <c r="E351" s="5">
        <v>4373.299</v>
      </c>
      <c r="F351" s="6">
        <v>2.63</v>
      </c>
      <c r="G351" s="6">
        <v>95</v>
      </c>
      <c r="H351" s="6"/>
      <c r="I351" s="6"/>
      <c r="J351" s="6">
        <v>11501.78</v>
      </c>
      <c r="K351" s="62">
        <v>415463.41</v>
      </c>
      <c r="L351" s="6">
        <f t="shared" ref="L351:U351" si="150">L366+L381+L396+L411+L426+L441+L456</f>
        <v>10682.27</v>
      </c>
      <c r="M351" s="6">
        <f t="shared" si="150"/>
        <v>385861.41</v>
      </c>
      <c r="N351" s="6">
        <f t="shared" si="150"/>
        <v>0</v>
      </c>
      <c r="O351" s="6">
        <f t="shared" si="150"/>
        <v>0</v>
      </c>
      <c r="P351" s="6">
        <v>0</v>
      </c>
      <c r="Q351" s="6">
        <v>0</v>
      </c>
      <c r="R351" s="6">
        <f t="shared" si="150"/>
        <v>0</v>
      </c>
      <c r="S351" s="6">
        <f t="shared" si="150"/>
        <v>0</v>
      </c>
      <c r="T351" s="6">
        <f t="shared" si="150"/>
        <v>0</v>
      </c>
      <c r="U351" s="6">
        <f t="shared" si="150"/>
        <v>0</v>
      </c>
      <c r="V351" s="32"/>
    </row>
    <row r="352" spans="1:22" s="1" customFormat="1" x14ac:dyDescent="0.25">
      <c r="A352" s="80"/>
      <c r="B352" s="83"/>
      <c r="C352" s="90"/>
      <c r="D352" s="4" t="s">
        <v>21</v>
      </c>
      <c r="E352" s="5">
        <v>5186.1369999999997</v>
      </c>
      <c r="F352" s="6">
        <v>2.63</v>
      </c>
      <c r="G352" s="6">
        <v>95</v>
      </c>
      <c r="H352" s="6">
        <v>625.49</v>
      </c>
      <c r="I352" s="6">
        <v>23243.75</v>
      </c>
      <c r="J352" s="6">
        <v>13639.54</v>
      </c>
      <c r="K352" s="6">
        <v>492683.02</v>
      </c>
      <c r="L352" s="6"/>
      <c r="M352" s="6">
        <f t="shared" ref="M352:U352" si="151">M367+M382+M397+M412+M427+M442+M457</f>
        <v>469439.26999999996</v>
      </c>
      <c r="N352" s="6">
        <f t="shared" si="151"/>
        <v>0</v>
      </c>
      <c r="O352" s="6">
        <f t="shared" si="151"/>
        <v>0</v>
      </c>
      <c r="P352" s="6">
        <v>0</v>
      </c>
      <c r="Q352" s="6">
        <f t="shared" si="151"/>
        <v>0</v>
      </c>
      <c r="R352" s="6">
        <f t="shared" si="151"/>
        <v>0</v>
      </c>
      <c r="S352" s="6">
        <f t="shared" si="151"/>
        <v>0</v>
      </c>
      <c r="T352" s="6">
        <f t="shared" si="151"/>
        <v>0</v>
      </c>
      <c r="U352" s="6">
        <f t="shared" si="151"/>
        <v>0</v>
      </c>
      <c r="V352" s="32"/>
    </row>
    <row r="353" spans="1:22" s="1" customFormat="1" x14ac:dyDescent="0.25">
      <c r="A353" s="80"/>
      <c r="B353" s="83"/>
      <c r="C353" s="90"/>
      <c r="D353" s="4" t="s">
        <v>22</v>
      </c>
      <c r="E353" s="5">
        <v>4753.5940000000001</v>
      </c>
      <c r="F353" s="6">
        <v>2.63</v>
      </c>
      <c r="G353" s="6">
        <v>95</v>
      </c>
      <c r="H353" s="6">
        <f t="shared" ref="H353:U353" si="152">H368+H383+H398+H413+H428+H443+H458</f>
        <v>924.3</v>
      </c>
      <c r="I353" s="6">
        <f t="shared" si="152"/>
        <v>33387.75</v>
      </c>
      <c r="J353" s="6">
        <v>12501.95</v>
      </c>
      <c r="K353" s="6">
        <v>451591.43</v>
      </c>
      <c r="L353" s="6"/>
      <c r="M353" s="6">
        <f t="shared" si="152"/>
        <v>418203.68</v>
      </c>
      <c r="N353" s="6">
        <f t="shared" si="152"/>
        <v>0</v>
      </c>
      <c r="O353" s="6">
        <f t="shared" si="152"/>
        <v>0</v>
      </c>
      <c r="P353" s="6">
        <f t="shared" si="152"/>
        <v>0</v>
      </c>
      <c r="Q353" s="6">
        <f t="shared" si="152"/>
        <v>0</v>
      </c>
      <c r="R353" s="6">
        <f t="shared" si="152"/>
        <v>0</v>
      </c>
      <c r="S353" s="6">
        <f t="shared" si="152"/>
        <v>0</v>
      </c>
      <c r="T353" s="6">
        <f t="shared" si="152"/>
        <v>0</v>
      </c>
      <c r="U353" s="6">
        <f t="shared" si="152"/>
        <v>0</v>
      </c>
      <c r="V353" s="32"/>
    </row>
    <row r="354" spans="1:22" s="1" customFormat="1" x14ac:dyDescent="0.25">
      <c r="A354" s="80"/>
      <c r="B354" s="83"/>
      <c r="C354" s="90"/>
      <c r="D354" s="4" t="s">
        <v>23</v>
      </c>
      <c r="E354" s="5">
        <v>4928.5860000000002</v>
      </c>
      <c r="F354" s="6">
        <v>2.63</v>
      </c>
      <c r="G354" s="6">
        <v>95</v>
      </c>
      <c r="H354" s="6">
        <f t="shared" ref="H354:U354" si="153">H369+H384+H399+H414+H429+H444+H459</f>
        <v>880.65000000000009</v>
      </c>
      <c r="I354" s="6">
        <f t="shared" si="153"/>
        <v>31810.370000000003</v>
      </c>
      <c r="J354" s="6">
        <v>12962.18</v>
      </c>
      <c r="K354" s="6">
        <v>468215.67</v>
      </c>
      <c r="L354" s="6">
        <f t="shared" si="153"/>
        <v>12081.529999999999</v>
      </c>
      <c r="M354" s="6">
        <f t="shared" si="153"/>
        <v>436405.3</v>
      </c>
      <c r="N354" s="6">
        <f t="shared" si="153"/>
        <v>0</v>
      </c>
      <c r="O354" s="6">
        <f t="shared" si="153"/>
        <v>0</v>
      </c>
      <c r="P354" s="6">
        <f t="shared" si="153"/>
        <v>0</v>
      </c>
      <c r="Q354" s="6">
        <f t="shared" si="153"/>
        <v>0</v>
      </c>
      <c r="R354" s="6">
        <f t="shared" si="153"/>
        <v>0</v>
      </c>
      <c r="S354" s="6">
        <f t="shared" si="153"/>
        <v>0</v>
      </c>
      <c r="T354" s="6">
        <f t="shared" si="153"/>
        <v>0</v>
      </c>
      <c r="U354" s="6">
        <f t="shared" si="153"/>
        <v>0</v>
      </c>
      <c r="V354" s="32"/>
    </row>
    <row r="355" spans="1:22" s="1" customFormat="1" x14ac:dyDescent="0.25">
      <c r="A355" s="80"/>
      <c r="B355" s="83"/>
      <c r="C355" s="90"/>
      <c r="D355" s="4" t="s">
        <v>24</v>
      </c>
      <c r="E355" s="5">
        <v>4790.6099999999997</v>
      </c>
      <c r="F355" s="6">
        <v>2.63</v>
      </c>
      <c r="G355" s="6">
        <v>95</v>
      </c>
      <c r="H355" s="6">
        <f t="shared" ref="H355:U355" si="154">H370+H385+H400+H415+H430+H445+H460</f>
        <v>817.76</v>
      </c>
      <c r="I355" s="6">
        <f t="shared" si="154"/>
        <v>29538.92</v>
      </c>
      <c r="J355" s="6">
        <v>12599.3</v>
      </c>
      <c r="K355" s="6">
        <v>455107.95</v>
      </c>
      <c r="L355" s="6">
        <f t="shared" si="154"/>
        <v>11781.539999999999</v>
      </c>
      <c r="M355" s="6">
        <f t="shared" si="154"/>
        <v>425569.02999999997</v>
      </c>
      <c r="N355" s="6">
        <f t="shared" si="154"/>
        <v>0</v>
      </c>
      <c r="O355" s="6">
        <f t="shared" si="154"/>
        <v>0</v>
      </c>
      <c r="P355" s="6">
        <f t="shared" si="154"/>
        <v>0</v>
      </c>
      <c r="Q355" s="6">
        <f t="shared" si="154"/>
        <v>0</v>
      </c>
      <c r="R355" s="6">
        <f t="shared" si="154"/>
        <v>0</v>
      </c>
      <c r="S355" s="6">
        <f t="shared" si="154"/>
        <v>0</v>
      </c>
      <c r="T355" s="6">
        <f t="shared" si="154"/>
        <v>0</v>
      </c>
      <c r="U355" s="6">
        <f t="shared" si="154"/>
        <v>0</v>
      </c>
      <c r="V355" s="32"/>
    </row>
    <row r="356" spans="1:22" s="1" customFormat="1" x14ac:dyDescent="0.25">
      <c r="A356" s="80"/>
      <c r="B356" s="83"/>
      <c r="C356" s="90"/>
      <c r="D356" s="4" t="s">
        <v>25</v>
      </c>
      <c r="E356" s="5">
        <v>4233.1360000000004</v>
      </c>
      <c r="F356" s="6">
        <v>2.63</v>
      </c>
      <c r="G356" s="6">
        <v>95</v>
      </c>
      <c r="H356" s="6">
        <f t="shared" ref="H356:U356" si="155">H371+H386+H401+H416+H431+H446+H461</f>
        <v>756.51</v>
      </c>
      <c r="I356" s="6">
        <f t="shared" si="155"/>
        <v>27326.37</v>
      </c>
      <c r="J356" s="6">
        <v>756.51</v>
      </c>
      <c r="K356" s="6">
        <v>27326.37</v>
      </c>
      <c r="L356" s="6">
        <f t="shared" si="155"/>
        <v>10376.630000000001</v>
      </c>
      <c r="M356" s="6">
        <f t="shared" si="155"/>
        <v>374821.56</v>
      </c>
      <c r="N356" s="6">
        <f t="shared" si="155"/>
        <v>0</v>
      </c>
      <c r="O356" s="6">
        <f t="shared" si="155"/>
        <v>0</v>
      </c>
      <c r="P356" s="6">
        <f t="shared" si="155"/>
        <v>0</v>
      </c>
      <c r="Q356" s="6">
        <f t="shared" si="155"/>
        <v>0</v>
      </c>
      <c r="R356" s="6">
        <f t="shared" si="155"/>
        <v>0</v>
      </c>
      <c r="S356" s="6">
        <f t="shared" si="155"/>
        <v>0</v>
      </c>
      <c r="T356" s="6">
        <f t="shared" si="155"/>
        <v>0</v>
      </c>
      <c r="U356" s="6">
        <f t="shared" si="155"/>
        <v>0</v>
      </c>
      <c r="V356" s="32"/>
    </row>
    <row r="357" spans="1:22" s="1" customFormat="1" x14ac:dyDescent="0.25">
      <c r="A357" s="80"/>
      <c r="B357" s="83"/>
      <c r="C357" s="90"/>
      <c r="D357" s="4" t="s">
        <v>26</v>
      </c>
      <c r="E357" s="5">
        <v>5002.049</v>
      </c>
      <c r="F357" s="6">
        <v>2.63</v>
      </c>
      <c r="G357" s="6">
        <v>95</v>
      </c>
      <c r="H357" s="6">
        <v>930.41</v>
      </c>
      <c r="I357" s="6">
        <v>33608.06</v>
      </c>
      <c r="J357" s="6">
        <f t="shared" ref="J357:U357" si="156">J372+J387+J402+J417+J432+J447+J462</f>
        <v>13155.38</v>
      </c>
      <c r="K357" s="6">
        <f t="shared" si="156"/>
        <v>475194.66000000009</v>
      </c>
      <c r="L357" s="6">
        <f t="shared" si="156"/>
        <v>12224.97</v>
      </c>
      <c r="M357" s="6">
        <f t="shared" si="156"/>
        <v>441586.60000000003</v>
      </c>
      <c r="N357" s="6">
        <f t="shared" si="156"/>
        <v>0</v>
      </c>
      <c r="O357" s="6">
        <f t="shared" si="156"/>
        <v>0</v>
      </c>
      <c r="P357" s="6">
        <f t="shared" si="156"/>
        <v>0</v>
      </c>
      <c r="Q357" s="6">
        <f t="shared" si="156"/>
        <v>0</v>
      </c>
      <c r="R357" s="6">
        <f t="shared" si="156"/>
        <v>0</v>
      </c>
      <c r="S357" s="6">
        <f t="shared" si="156"/>
        <v>0</v>
      </c>
      <c r="T357" s="6">
        <f t="shared" si="156"/>
        <v>0</v>
      </c>
      <c r="U357" s="6">
        <f t="shared" si="156"/>
        <v>0</v>
      </c>
      <c r="V357" s="32"/>
    </row>
    <row r="358" spans="1:22" s="1" customFormat="1" x14ac:dyDescent="0.25">
      <c r="A358" s="80"/>
      <c r="B358" s="83"/>
      <c r="C358" s="90"/>
      <c r="D358" s="4" t="s">
        <v>27</v>
      </c>
      <c r="E358" s="5">
        <v>5179.2290000000003</v>
      </c>
      <c r="F358" s="6">
        <v>2.63</v>
      </c>
      <c r="G358" s="6">
        <v>95</v>
      </c>
      <c r="H358" s="6">
        <v>958.56</v>
      </c>
      <c r="I358" s="6">
        <v>34625.129999999997</v>
      </c>
      <c r="J358" s="6">
        <v>13621.37</v>
      </c>
      <c r="K358" s="6">
        <v>492026.76</v>
      </c>
      <c r="L358" s="6">
        <f t="shared" ref="L358:U358" si="157">L373+L388+L403+L418+L433+L448+L463</f>
        <v>12662.810000000001</v>
      </c>
      <c r="M358" s="6">
        <f t="shared" si="157"/>
        <v>457401.63</v>
      </c>
      <c r="N358" s="6">
        <f t="shared" si="157"/>
        <v>0</v>
      </c>
      <c r="O358" s="6">
        <f t="shared" si="157"/>
        <v>0</v>
      </c>
      <c r="P358" s="6">
        <f t="shared" si="157"/>
        <v>0</v>
      </c>
      <c r="Q358" s="6">
        <f t="shared" si="157"/>
        <v>0</v>
      </c>
      <c r="R358" s="6">
        <f t="shared" si="157"/>
        <v>0</v>
      </c>
      <c r="S358" s="6">
        <f t="shared" si="157"/>
        <v>0</v>
      </c>
      <c r="T358" s="6">
        <f t="shared" si="157"/>
        <v>0</v>
      </c>
      <c r="U358" s="6">
        <f t="shared" si="157"/>
        <v>0</v>
      </c>
      <c r="V358" s="32"/>
    </row>
    <row r="359" spans="1:22" s="1" customFormat="1" x14ac:dyDescent="0.25">
      <c r="A359" s="80"/>
      <c r="B359" s="83"/>
      <c r="C359" s="90"/>
      <c r="D359" s="4" t="s">
        <v>28</v>
      </c>
      <c r="E359" s="5">
        <v>5768.7420000000002</v>
      </c>
      <c r="F359" s="6">
        <v>2.63</v>
      </c>
      <c r="G359" s="6">
        <v>95</v>
      </c>
      <c r="H359" s="6">
        <f t="shared" ref="H359:U359" si="158">H374+H389+H404+H419+H434+H449+H464</f>
        <v>896.88</v>
      </c>
      <c r="I359" s="6">
        <f t="shared" si="158"/>
        <v>32396.9</v>
      </c>
      <c r="J359" s="6">
        <v>15171.79</v>
      </c>
      <c r="K359" s="6">
        <v>548030.5</v>
      </c>
      <c r="L359" s="6">
        <f t="shared" si="158"/>
        <v>14274.91</v>
      </c>
      <c r="M359" s="6">
        <f t="shared" si="158"/>
        <v>515633.60000000003</v>
      </c>
      <c r="N359" s="6">
        <f t="shared" si="158"/>
        <v>0</v>
      </c>
      <c r="O359" s="6">
        <f t="shared" si="158"/>
        <v>0</v>
      </c>
      <c r="P359" s="6">
        <f t="shared" si="158"/>
        <v>0</v>
      </c>
      <c r="Q359" s="6">
        <f t="shared" si="158"/>
        <v>0</v>
      </c>
      <c r="R359" s="6">
        <f t="shared" si="158"/>
        <v>0</v>
      </c>
      <c r="S359" s="6">
        <f t="shared" si="158"/>
        <v>0</v>
      </c>
      <c r="T359" s="6">
        <f t="shared" si="158"/>
        <v>0</v>
      </c>
      <c r="U359" s="6">
        <f t="shared" si="158"/>
        <v>0</v>
      </c>
      <c r="V359" s="32"/>
    </row>
    <row r="360" spans="1:22" s="1" customFormat="1" x14ac:dyDescent="0.25">
      <c r="A360" s="80"/>
      <c r="B360" s="83"/>
      <c r="C360" s="90"/>
      <c r="D360" s="4" t="s">
        <v>29</v>
      </c>
      <c r="E360" s="5">
        <v>5826.6509999999998</v>
      </c>
      <c r="F360" s="6">
        <v>2.63</v>
      </c>
      <c r="G360" s="6">
        <v>95</v>
      </c>
      <c r="H360" s="6">
        <v>846.91</v>
      </c>
      <c r="I360" s="6">
        <v>30591.9</v>
      </c>
      <c r="J360" s="6">
        <v>15324.09</v>
      </c>
      <c r="K360" s="6">
        <v>553531.85</v>
      </c>
      <c r="L360" s="6">
        <f t="shared" ref="L360:U360" si="159">L375+L390+L405+L420+L435+L450+L465</f>
        <v>14477.179999999998</v>
      </c>
      <c r="M360" s="6">
        <f t="shared" si="159"/>
        <v>522939.95000000007</v>
      </c>
      <c r="N360" s="6">
        <f t="shared" si="159"/>
        <v>0</v>
      </c>
      <c r="O360" s="6">
        <f t="shared" si="159"/>
        <v>0</v>
      </c>
      <c r="P360" s="6">
        <f t="shared" si="159"/>
        <v>0</v>
      </c>
      <c r="Q360" s="6">
        <f t="shared" si="159"/>
        <v>0</v>
      </c>
      <c r="R360" s="6">
        <f t="shared" si="159"/>
        <v>0</v>
      </c>
      <c r="S360" s="6">
        <f t="shared" si="159"/>
        <v>0</v>
      </c>
      <c r="T360" s="6">
        <f t="shared" si="159"/>
        <v>0</v>
      </c>
      <c r="U360" s="6">
        <f t="shared" si="159"/>
        <v>0</v>
      </c>
      <c r="V360" s="32"/>
    </row>
    <row r="361" spans="1:22" s="1" customFormat="1" x14ac:dyDescent="0.25">
      <c r="A361" s="80"/>
      <c r="B361" s="83"/>
      <c r="C361" s="91"/>
      <c r="D361" s="4" t="s">
        <v>30</v>
      </c>
      <c r="E361" s="5">
        <v>4824.1660000000002</v>
      </c>
      <c r="F361" s="6">
        <v>2.63</v>
      </c>
      <c r="G361" s="6">
        <v>95</v>
      </c>
      <c r="H361" s="6">
        <v>12687.56</v>
      </c>
      <c r="I361" s="6">
        <v>458295.77</v>
      </c>
      <c r="J361" s="6">
        <f t="shared" ref="J361:U361" si="160">J376+J391+J406+J421+J436+J451+J466</f>
        <v>12687.560000000001</v>
      </c>
      <c r="K361" s="6">
        <f t="shared" si="160"/>
        <v>458295.7699999999</v>
      </c>
      <c r="L361" s="6">
        <f t="shared" si="160"/>
        <v>12065.720000000001</v>
      </c>
      <c r="M361" s="6">
        <f t="shared" si="160"/>
        <v>435833.96999999991</v>
      </c>
      <c r="N361" s="6">
        <f t="shared" si="160"/>
        <v>0</v>
      </c>
      <c r="O361" s="6">
        <f t="shared" si="160"/>
        <v>0</v>
      </c>
      <c r="P361" s="6">
        <f t="shared" si="160"/>
        <v>0</v>
      </c>
      <c r="Q361" s="6">
        <f t="shared" si="160"/>
        <v>0</v>
      </c>
      <c r="R361" s="6">
        <f t="shared" si="160"/>
        <v>0</v>
      </c>
      <c r="S361" s="6">
        <f t="shared" si="160"/>
        <v>0</v>
      </c>
      <c r="T361" s="6">
        <f t="shared" si="160"/>
        <v>0</v>
      </c>
      <c r="U361" s="6">
        <f t="shared" si="160"/>
        <v>0</v>
      </c>
      <c r="V361" s="32"/>
    </row>
    <row r="362" spans="1:22" s="13" customFormat="1" x14ac:dyDescent="0.25">
      <c r="A362" s="80"/>
      <c r="B362" s="83"/>
      <c r="C362" s="14" t="s">
        <v>32</v>
      </c>
      <c r="D362" s="15" t="s">
        <v>74</v>
      </c>
      <c r="E362" s="16">
        <f>SUM(E350:E361)</f>
        <v>59456.945999999996</v>
      </c>
      <c r="F362" s="16"/>
      <c r="G362" s="16"/>
      <c r="H362" s="16">
        <f>H377+H392+H407+H422+H437+H452+H467</f>
        <v>10351.120000000001</v>
      </c>
      <c r="I362" s="16">
        <f t="shared" ref="I362:U362" si="161">I377+I392+I407+I422+I437+I452+I467</f>
        <v>373900.35</v>
      </c>
      <c r="J362" s="16">
        <f t="shared" si="161"/>
        <v>156371.74</v>
      </c>
      <c r="K362" s="16">
        <f t="shared" si="161"/>
        <v>5648409.919999999</v>
      </c>
      <c r="L362" s="16">
        <f t="shared" si="161"/>
        <v>146038.62</v>
      </c>
      <c r="M362" s="16">
        <f t="shared" si="161"/>
        <v>5274509.5699999994</v>
      </c>
      <c r="N362" s="16">
        <f t="shared" si="161"/>
        <v>0</v>
      </c>
      <c r="O362" s="16">
        <f t="shared" si="161"/>
        <v>0</v>
      </c>
      <c r="P362" s="16">
        <v>0</v>
      </c>
      <c r="Q362" s="16">
        <v>0</v>
      </c>
      <c r="R362" s="16">
        <f t="shared" si="161"/>
        <v>0</v>
      </c>
      <c r="S362" s="16">
        <f t="shared" si="161"/>
        <v>0</v>
      </c>
      <c r="T362" s="16">
        <f t="shared" si="161"/>
        <v>0</v>
      </c>
      <c r="U362" s="16">
        <f t="shared" si="161"/>
        <v>0</v>
      </c>
      <c r="V362" s="33"/>
    </row>
    <row r="363" spans="1:22" ht="14.45" customHeight="1" thickBot="1" x14ac:dyDescent="0.3">
      <c r="A363" s="81"/>
      <c r="B363" s="84"/>
      <c r="C363" s="22" t="s">
        <v>31</v>
      </c>
      <c r="D363" s="67">
        <v>44926</v>
      </c>
      <c r="E363" s="23"/>
      <c r="F363" s="40"/>
      <c r="G363" s="40"/>
      <c r="H363" s="77">
        <v>619122.86</v>
      </c>
      <c r="I363" s="77">
        <v>11022128.99</v>
      </c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27"/>
    </row>
    <row r="364" spans="1:22" ht="14.45" customHeight="1" x14ac:dyDescent="0.25">
      <c r="A364" s="79">
        <v>25</v>
      </c>
      <c r="B364" s="82" t="s">
        <v>63</v>
      </c>
      <c r="C364" s="34"/>
      <c r="D364" s="34"/>
      <c r="E364" s="35"/>
      <c r="F364" s="45"/>
      <c r="G364" s="45"/>
      <c r="H364" s="36"/>
      <c r="I364" s="36"/>
      <c r="J364" s="44"/>
      <c r="K364" s="44"/>
      <c r="L364" s="44"/>
      <c r="M364" s="44"/>
      <c r="N364" s="36"/>
      <c r="O364" s="36"/>
      <c r="P364" s="36"/>
      <c r="Q364" s="36"/>
      <c r="R364" s="36"/>
      <c r="S364" s="36"/>
      <c r="T364" s="36"/>
      <c r="U364" s="36"/>
      <c r="V364" s="37"/>
    </row>
    <row r="365" spans="1:22" s="1" customFormat="1" ht="14.45" customHeight="1" x14ac:dyDescent="0.25">
      <c r="A365" s="80"/>
      <c r="B365" s="83"/>
      <c r="C365" s="85" t="s">
        <v>64</v>
      </c>
      <c r="D365" s="4" t="s">
        <v>19</v>
      </c>
      <c r="E365" s="8">
        <v>3885.9270000000001</v>
      </c>
      <c r="F365" s="6">
        <v>2.63</v>
      </c>
      <c r="G365" s="6">
        <v>95</v>
      </c>
      <c r="H365" s="7">
        <v>0</v>
      </c>
      <c r="I365" s="7">
        <v>0</v>
      </c>
      <c r="J365" s="6">
        <f>ROUND((E365*F365),2)</f>
        <v>10219.99</v>
      </c>
      <c r="K365" s="6">
        <f>ROUND((E365*G365),2)</f>
        <v>369163.07</v>
      </c>
      <c r="L365" s="6">
        <f>J365-H365</f>
        <v>10219.99</v>
      </c>
      <c r="M365" s="6">
        <f>K365-I365</f>
        <v>369163.07</v>
      </c>
      <c r="N365" s="7">
        <v>0</v>
      </c>
      <c r="O365" s="7">
        <v>0</v>
      </c>
      <c r="P365" s="61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38"/>
    </row>
    <row r="366" spans="1:22" s="1" customFormat="1" x14ac:dyDescent="0.25">
      <c r="A366" s="80"/>
      <c r="B366" s="83"/>
      <c r="C366" s="86"/>
      <c r="D366" s="4" t="s">
        <v>20</v>
      </c>
      <c r="E366" s="8">
        <v>3663.9989999999998</v>
      </c>
      <c r="F366" s="6">
        <v>2.63</v>
      </c>
      <c r="G366" s="6">
        <v>95</v>
      </c>
      <c r="H366" s="7">
        <v>0</v>
      </c>
      <c r="I366" s="7">
        <v>0</v>
      </c>
      <c r="J366" s="6">
        <f t="shared" ref="J366:J376" si="162">ROUND((E366*F366),2)</f>
        <v>9636.32</v>
      </c>
      <c r="K366" s="6">
        <f t="shared" ref="K366:K376" si="163">ROUND((E366*G366),2)</f>
        <v>348079.91</v>
      </c>
      <c r="L366" s="6">
        <f t="shared" ref="L366:L376" si="164">J366-H366</f>
        <v>9636.32</v>
      </c>
      <c r="M366" s="6">
        <f t="shared" ref="M366:M376" si="165">K366-I366</f>
        <v>348079.91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38"/>
    </row>
    <row r="367" spans="1:22" s="1" customFormat="1" x14ac:dyDescent="0.25">
      <c r="A367" s="80"/>
      <c r="B367" s="83"/>
      <c r="C367" s="86"/>
      <c r="D367" s="4" t="s">
        <v>21</v>
      </c>
      <c r="E367" s="8">
        <v>4430.1859999999997</v>
      </c>
      <c r="F367" s="6">
        <v>2.63</v>
      </c>
      <c r="G367" s="6">
        <v>95</v>
      </c>
      <c r="H367" s="7">
        <v>0</v>
      </c>
      <c r="I367" s="7">
        <v>0</v>
      </c>
      <c r="J367" s="6">
        <f t="shared" si="162"/>
        <v>11651.39</v>
      </c>
      <c r="K367" s="6">
        <f t="shared" si="163"/>
        <v>420867.67</v>
      </c>
      <c r="L367" s="6">
        <f t="shared" si="164"/>
        <v>11651.39</v>
      </c>
      <c r="M367" s="6">
        <f t="shared" si="165"/>
        <v>420867.67</v>
      </c>
      <c r="N367" s="7"/>
      <c r="O367" s="7"/>
      <c r="P367" s="7"/>
      <c r="Q367" s="7"/>
      <c r="R367" s="7"/>
      <c r="S367" s="7"/>
      <c r="T367" s="7"/>
      <c r="U367" s="7"/>
      <c r="V367" s="38"/>
    </row>
    <row r="368" spans="1:22" s="1" customFormat="1" x14ac:dyDescent="0.25">
      <c r="A368" s="80"/>
      <c r="B368" s="83"/>
      <c r="C368" s="86"/>
      <c r="D368" s="4" t="s">
        <v>22</v>
      </c>
      <c r="E368" s="8">
        <v>3843.5479999999998</v>
      </c>
      <c r="F368" s="6">
        <v>2.63</v>
      </c>
      <c r="G368" s="6">
        <v>95</v>
      </c>
      <c r="H368" s="7">
        <v>0</v>
      </c>
      <c r="I368" s="7">
        <v>0</v>
      </c>
      <c r="J368" s="6">
        <f t="shared" si="162"/>
        <v>10108.530000000001</v>
      </c>
      <c r="K368" s="6">
        <f t="shared" si="163"/>
        <v>365137.06</v>
      </c>
      <c r="L368" s="6">
        <f t="shared" si="164"/>
        <v>10108.530000000001</v>
      </c>
      <c r="M368" s="6">
        <f t="shared" si="165"/>
        <v>365137.06</v>
      </c>
      <c r="N368" s="7"/>
      <c r="O368" s="7"/>
      <c r="P368" s="7"/>
      <c r="Q368" s="7"/>
      <c r="R368" s="7"/>
      <c r="S368" s="7"/>
      <c r="T368" s="7"/>
      <c r="U368" s="7"/>
      <c r="V368" s="38"/>
    </row>
    <row r="369" spans="1:22" s="1" customFormat="1" x14ac:dyDescent="0.25">
      <c r="A369" s="80"/>
      <c r="B369" s="83"/>
      <c r="C369" s="86"/>
      <c r="D369" s="4" t="s">
        <v>23</v>
      </c>
      <c r="E369" s="8">
        <v>4042.16</v>
      </c>
      <c r="F369" s="6">
        <v>2.63</v>
      </c>
      <c r="G369" s="6">
        <v>95</v>
      </c>
      <c r="H369" s="7">
        <v>0</v>
      </c>
      <c r="I369" s="7">
        <v>0</v>
      </c>
      <c r="J369" s="6">
        <f t="shared" si="162"/>
        <v>10630.88</v>
      </c>
      <c r="K369" s="6">
        <f t="shared" si="163"/>
        <v>384005.2</v>
      </c>
      <c r="L369" s="6">
        <f t="shared" si="164"/>
        <v>10630.88</v>
      </c>
      <c r="M369" s="6">
        <f t="shared" si="165"/>
        <v>384005.2</v>
      </c>
      <c r="N369" s="7"/>
      <c r="O369" s="7"/>
      <c r="P369" s="7"/>
      <c r="Q369" s="7"/>
      <c r="R369" s="7"/>
      <c r="S369" s="7"/>
      <c r="T369" s="7"/>
      <c r="U369" s="7"/>
      <c r="V369" s="38"/>
    </row>
    <row r="370" spans="1:22" s="1" customFormat="1" x14ac:dyDescent="0.25">
      <c r="A370" s="80"/>
      <c r="B370" s="83"/>
      <c r="C370" s="86"/>
      <c r="D370" s="4" t="s">
        <v>24</v>
      </c>
      <c r="E370" s="8">
        <v>3919.5140000000001</v>
      </c>
      <c r="F370" s="6">
        <v>2.63</v>
      </c>
      <c r="G370" s="6">
        <v>95</v>
      </c>
      <c r="H370" s="7">
        <v>0</v>
      </c>
      <c r="I370" s="7">
        <v>0</v>
      </c>
      <c r="J370" s="6">
        <f t="shared" si="162"/>
        <v>10308.32</v>
      </c>
      <c r="K370" s="6">
        <f t="shared" si="163"/>
        <v>372353.83</v>
      </c>
      <c r="L370" s="6">
        <f t="shared" si="164"/>
        <v>10308.32</v>
      </c>
      <c r="M370" s="6">
        <f t="shared" si="165"/>
        <v>372353.83</v>
      </c>
      <c r="N370" s="7"/>
      <c r="O370" s="7"/>
      <c r="P370" s="7"/>
      <c r="Q370" s="7"/>
      <c r="R370" s="7"/>
      <c r="S370" s="7"/>
      <c r="T370" s="7"/>
      <c r="U370" s="7"/>
      <c r="V370" s="38"/>
    </row>
    <row r="371" spans="1:22" s="1" customFormat="1" x14ac:dyDescent="0.25">
      <c r="A371" s="80"/>
      <c r="B371" s="83"/>
      <c r="C371" s="86"/>
      <c r="D371" s="4" t="s">
        <v>25</v>
      </c>
      <c r="E371" s="8">
        <v>3418.3090000000002</v>
      </c>
      <c r="F371" s="6">
        <v>2.63</v>
      </c>
      <c r="G371" s="6">
        <v>95</v>
      </c>
      <c r="H371" s="7">
        <v>0</v>
      </c>
      <c r="I371" s="7">
        <v>0</v>
      </c>
      <c r="J371" s="6">
        <f t="shared" si="162"/>
        <v>8990.15</v>
      </c>
      <c r="K371" s="6">
        <f t="shared" si="163"/>
        <v>324739.36</v>
      </c>
      <c r="L371" s="6">
        <f t="shared" si="164"/>
        <v>8990.15</v>
      </c>
      <c r="M371" s="6">
        <f t="shared" si="165"/>
        <v>324739.36</v>
      </c>
      <c r="N371" s="7"/>
      <c r="O371" s="7"/>
      <c r="P371" s="7"/>
      <c r="Q371" s="7"/>
      <c r="R371" s="7"/>
      <c r="S371" s="7"/>
      <c r="T371" s="7"/>
      <c r="U371" s="7"/>
      <c r="V371" s="38"/>
    </row>
    <row r="372" spans="1:22" s="1" customFormat="1" x14ac:dyDescent="0.25">
      <c r="A372" s="80"/>
      <c r="B372" s="83"/>
      <c r="C372" s="86"/>
      <c r="D372" s="4" t="s">
        <v>26</v>
      </c>
      <c r="E372" s="8">
        <v>4101.0240000000003</v>
      </c>
      <c r="F372" s="6">
        <v>2.63</v>
      </c>
      <c r="G372" s="6">
        <v>95</v>
      </c>
      <c r="H372" s="7">
        <v>0</v>
      </c>
      <c r="I372" s="7">
        <v>0</v>
      </c>
      <c r="J372" s="6">
        <f t="shared" si="162"/>
        <v>10785.69</v>
      </c>
      <c r="K372" s="6">
        <f t="shared" si="163"/>
        <v>389597.28</v>
      </c>
      <c r="L372" s="6">
        <f t="shared" si="164"/>
        <v>10785.69</v>
      </c>
      <c r="M372" s="6">
        <f t="shared" si="165"/>
        <v>389597.28</v>
      </c>
      <c r="N372" s="7"/>
      <c r="O372" s="7"/>
      <c r="P372" s="7"/>
      <c r="Q372" s="7"/>
      <c r="R372" s="7"/>
      <c r="S372" s="7"/>
      <c r="T372" s="7"/>
      <c r="U372" s="7"/>
      <c r="V372" s="38"/>
    </row>
    <row r="373" spans="1:22" s="1" customFormat="1" x14ac:dyDescent="0.25">
      <c r="A373" s="80"/>
      <c r="B373" s="83"/>
      <c r="C373" s="86"/>
      <c r="D373" s="4" t="s">
        <v>27</v>
      </c>
      <c r="E373" s="8">
        <v>4271.0479999999998</v>
      </c>
      <c r="F373" s="6">
        <v>2.63</v>
      </c>
      <c r="G373" s="6">
        <v>95</v>
      </c>
      <c r="H373" s="7">
        <v>0</v>
      </c>
      <c r="I373" s="7">
        <v>0</v>
      </c>
      <c r="J373" s="6">
        <f t="shared" si="162"/>
        <v>11232.86</v>
      </c>
      <c r="K373" s="6">
        <f t="shared" si="163"/>
        <v>405749.56</v>
      </c>
      <c r="L373" s="6">
        <f t="shared" si="164"/>
        <v>11232.86</v>
      </c>
      <c r="M373" s="6">
        <f t="shared" si="165"/>
        <v>405749.56</v>
      </c>
      <c r="N373" s="7"/>
      <c r="O373" s="7"/>
      <c r="P373" s="7"/>
      <c r="Q373" s="7"/>
      <c r="R373" s="7"/>
      <c r="S373" s="7"/>
      <c r="T373" s="7"/>
      <c r="U373" s="7"/>
      <c r="V373" s="38"/>
    </row>
    <row r="374" spans="1:22" s="1" customFormat="1" x14ac:dyDescent="0.25">
      <c r="A374" s="80"/>
      <c r="B374" s="83"/>
      <c r="C374" s="86"/>
      <c r="D374" s="4" t="s">
        <v>28</v>
      </c>
      <c r="E374" s="8">
        <v>4906.9129999999996</v>
      </c>
      <c r="F374" s="6">
        <v>2.63</v>
      </c>
      <c r="G374" s="6">
        <v>95</v>
      </c>
      <c r="H374" s="7">
        <v>0</v>
      </c>
      <c r="I374" s="7">
        <v>0</v>
      </c>
      <c r="J374" s="6">
        <f t="shared" si="162"/>
        <v>12905.18</v>
      </c>
      <c r="K374" s="6">
        <f t="shared" si="163"/>
        <v>466156.74</v>
      </c>
      <c r="L374" s="6">
        <f t="shared" si="164"/>
        <v>12905.18</v>
      </c>
      <c r="M374" s="6">
        <f t="shared" si="165"/>
        <v>466156.74</v>
      </c>
      <c r="N374" s="7"/>
      <c r="O374" s="7"/>
      <c r="P374" s="7"/>
      <c r="Q374" s="7"/>
      <c r="R374" s="7"/>
      <c r="S374" s="7"/>
      <c r="T374" s="7"/>
      <c r="U374" s="7"/>
      <c r="V374" s="38"/>
    </row>
    <row r="375" spans="1:22" s="1" customFormat="1" x14ac:dyDescent="0.25">
      <c r="A375" s="80"/>
      <c r="B375" s="83"/>
      <c r="C375" s="86"/>
      <c r="D375" s="4" t="s">
        <v>29</v>
      </c>
      <c r="E375" s="8">
        <v>4981.7430000000004</v>
      </c>
      <c r="F375" s="6">
        <v>2.63</v>
      </c>
      <c r="G375" s="6">
        <v>95</v>
      </c>
      <c r="H375" s="7">
        <v>0</v>
      </c>
      <c r="I375" s="7">
        <v>0</v>
      </c>
      <c r="J375" s="6">
        <f t="shared" si="162"/>
        <v>13101.98</v>
      </c>
      <c r="K375" s="6">
        <f t="shared" si="163"/>
        <v>473265.59</v>
      </c>
      <c r="L375" s="6">
        <f t="shared" si="164"/>
        <v>13101.98</v>
      </c>
      <c r="M375" s="6">
        <f t="shared" si="165"/>
        <v>473265.59</v>
      </c>
      <c r="N375" s="7"/>
      <c r="O375" s="7"/>
      <c r="P375" s="7"/>
      <c r="Q375" s="7"/>
      <c r="R375" s="7"/>
      <c r="S375" s="7"/>
      <c r="T375" s="7"/>
      <c r="U375" s="7"/>
      <c r="V375" s="38"/>
    </row>
    <row r="376" spans="1:22" s="1" customFormat="1" x14ac:dyDescent="0.25">
      <c r="A376" s="80"/>
      <c r="B376" s="83"/>
      <c r="C376" s="87"/>
      <c r="D376" s="4" t="s">
        <v>30</v>
      </c>
      <c r="E376" s="8">
        <v>4106.0259999999998</v>
      </c>
      <c r="F376" s="6">
        <v>2.63</v>
      </c>
      <c r="G376" s="6">
        <v>95</v>
      </c>
      <c r="H376" s="7">
        <v>0</v>
      </c>
      <c r="I376" s="7">
        <v>0</v>
      </c>
      <c r="J376" s="6">
        <f t="shared" si="162"/>
        <v>10798.85</v>
      </c>
      <c r="K376" s="6">
        <f t="shared" si="163"/>
        <v>390072.47</v>
      </c>
      <c r="L376" s="6">
        <f t="shared" si="164"/>
        <v>10798.85</v>
      </c>
      <c r="M376" s="6">
        <f t="shared" si="165"/>
        <v>390072.47</v>
      </c>
      <c r="N376" s="7"/>
      <c r="O376" s="7"/>
      <c r="P376" s="7"/>
      <c r="Q376" s="7"/>
      <c r="R376" s="7"/>
      <c r="S376" s="7"/>
      <c r="T376" s="7"/>
      <c r="U376" s="7"/>
      <c r="V376" s="38"/>
    </row>
    <row r="377" spans="1:22" s="13" customFormat="1" x14ac:dyDescent="0.25">
      <c r="A377" s="80"/>
      <c r="B377" s="83"/>
      <c r="C377" s="18" t="s">
        <v>32</v>
      </c>
      <c r="D377" s="10" t="s">
        <v>74</v>
      </c>
      <c r="E377" s="11">
        <f>SUM(E365:E376)</f>
        <v>49570.397000000004</v>
      </c>
      <c r="F377" s="10"/>
      <c r="G377" s="10"/>
      <c r="H377" s="12">
        <f>SUM(H365:H376)</f>
        <v>0</v>
      </c>
      <c r="I377" s="12">
        <f>SUM(I365:I376)</f>
        <v>0</v>
      </c>
      <c r="J377" s="12">
        <f>SUM(J365:J376)</f>
        <v>130370.14</v>
      </c>
      <c r="K377" s="12">
        <f t="shared" ref="K377:U377" si="166">SUM(K365:K376)</f>
        <v>4709187.7399999993</v>
      </c>
      <c r="L377" s="12">
        <f t="shared" si="166"/>
        <v>130370.14</v>
      </c>
      <c r="M377" s="12">
        <f t="shared" si="166"/>
        <v>4709187.7399999993</v>
      </c>
      <c r="N377" s="12">
        <f t="shared" si="166"/>
        <v>0</v>
      </c>
      <c r="O377" s="12">
        <f t="shared" si="166"/>
        <v>0</v>
      </c>
      <c r="P377" s="12">
        <f t="shared" si="166"/>
        <v>0</v>
      </c>
      <c r="Q377" s="12">
        <f t="shared" si="166"/>
        <v>0</v>
      </c>
      <c r="R377" s="12">
        <f t="shared" si="166"/>
        <v>0</v>
      </c>
      <c r="S377" s="12">
        <f t="shared" si="166"/>
        <v>0</v>
      </c>
      <c r="T377" s="12">
        <f t="shared" si="166"/>
        <v>0</v>
      </c>
      <c r="U377" s="12">
        <f t="shared" si="166"/>
        <v>0</v>
      </c>
      <c r="V377" s="39"/>
    </row>
    <row r="378" spans="1:22" ht="14.45" customHeight="1" thickBot="1" x14ac:dyDescent="0.3">
      <c r="A378" s="81"/>
      <c r="B378" s="84"/>
      <c r="C378" s="22" t="s">
        <v>31</v>
      </c>
      <c r="D378" s="67">
        <v>44926</v>
      </c>
      <c r="E378" s="23"/>
      <c r="F378" s="22"/>
      <c r="G378" s="22"/>
      <c r="H378" s="41">
        <v>518104.36</v>
      </c>
      <c r="I378" s="41">
        <v>9237145.3699999992</v>
      </c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27"/>
    </row>
    <row r="379" spans="1:22" ht="14.45" customHeight="1" x14ac:dyDescent="0.25">
      <c r="A379" s="79">
        <v>26</v>
      </c>
      <c r="B379" s="82" t="s">
        <v>63</v>
      </c>
      <c r="C379" s="34"/>
      <c r="D379" s="34"/>
      <c r="E379" s="35"/>
      <c r="F379" s="45"/>
      <c r="G379" s="45"/>
      <c r="H379" s="36"/>
      <c r="I379" s="36"/>
      <c r="J379" s="44"/>
      <c r="K379" s="44"/>
      <c r="L379" s="44"/>
      <c r="M379" s="44"/>
      <c r="N379" s="36"/>
      <c r="O379" s="36"/>
      <c r="P379" s="36"/>
      <c r="Q379" s="36"/>
      <c r="R379" s="36"/>
      <c r="S379" s="36"/>
      <c r="T379" s="36"/>
      <c r="U379" s="36"/>
      <c r="V379" s="37"/>
    </row>
    <row r="380" spans="1:22" s="1" customFormat="1" ht="14.45" customHeight="1" x14ac:dyDescent="0.25">
      <c r="A380" s="80"/>
      <c r="B380" s="83"/>
      <c r="C380" s="85" t="s">
        <v>65</v>
      </c>
      <c r="D380" s="4" t="s">
        <v>19</v>
      </c>
      <c r="E380" s="8">
        <v>155.1</v>
      </c>
      <c r="F380" s="6">
        <v>2.63</v>
      </c>
      <c r="G380" s="6">
        <v>95</v>
      </c>
      <c r="H380" s="7">
        <v>407.91</v>
      </c>
      <c r="I380" s="7">
        <v>14734.5</v>
      </c>
      <c r="J380" s="6">
        <f>ROUND((E380*F380),2)</f>
        <v>407.91</v>
      </c>
      <c r="K380" s="6">
        <f>ROUND((E380*G380),2)</f>
        <v>14734.5</v>
      </c>
      <c r="L380" s="6">
        <f>J380-H380</f>
        <v>0</v>
      </c>
      <c r="M380" s="6">
        <f>K380-I380</f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38"/>
    </row>
    <row r="381" spans="1:22" s="1" customFormat="1" x14ac:dyDescent="0.25">
      <c r="A381" s="80"/>
      <c r="B381" s="83"/>
      <c r="C381" s="86"/>
      <c r="D381" s="4" t="s">
        <v>20</v>
      </c>
      <c r="E381" s="8">
        <v>145.16</v>
      </c>
      <c r="F381" s="6">
        <v>2.63</v>
      </c>
      <c r="G381" s="6">
        <v>95</v>
      </c>
      <c r="H381" s="7"/>
      <c r="I381" s="7"/>
      <c r="J381" s="6">
        <f t="shared" ref="J381:J391" si="167">ROUND((E381*F381),2)</f>
        <v>381.77</v>
      </c>
      <c r="K381" s="6">
        <f t="shared" ref="K381:K391" si="168">ROUND((E381*G381),2)</f>
        <v>13790.2</v>
      </c>
      <c r="L381" s="6">
        <f t="shared" ref="L381:L391" si="169">J381-H381</f>
        <v>381.77</v>
      </c>
      <c r="M381" s="6">
        <f t="shared" ref="M381:M391" si="170">K381-I381</f>
        <v>13790.2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38"/>
    </row>
    <row r="382" spans="1:22" s="1" customFormat="1" x14ac:dyDescent="0.25">
      <c r="A382" s="80"/>
      <c r="B382" s="83"/>
      <c r="C382" s="86"/>
      <c r="D382" s="4" t="s">
        <v>21</v>
      </c>
      <c r="E382" s="8">
        <v>161.69999999999999</v>
      </c>
      <c r="F382" s="6">
        <v>2.63</v>
      </c>
      <c r="G382" s="6">
        <v>95</v>
      </c>
      <c r="H382" s="7"/>
      <c r="I382" s="7"/>
      <c r="J382" s="6">
        <f t="shared" si="167"/>
        <v>425.27</v>
      </c>
      <c r="K382" s="6">
        <f t="shared" si="168"/>
        <v>15361.5</v>
      </c>
      <c r="L382" s="6">
        <f t="shared" si="169"/>
        <v>425.27</v>
      </c>
      <c r="M382" s="6">
        <f t="shared" si="170"/>
        <v>15361.5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38"/>
    </row>
    <row r="383" spans="1:22" s="1" customFormat="1" x14ac:dyDescent="0.25">
      <c r="A383" s="80"/>
      <c r="B383" s="83"/>
      <c r="C383" s="86"/>
      <c r="D383" s="4" t="s">
        <v>22</v>
      </c>
      <c r="E383" s="8">
        <v>184</v>
      </c>
      <c r="F383" s="6">
        <v>2.63</v>
      </c>
      <c r="G383" s="6">
        <v>95</v>
      </c>
      <c r="H383" s="7"/>
      <c r="I383" s="7"/>
      <c r="J383" s="6">
        <f t="shared" si="167"/>
        <v>483.92</v>
      </c>
      <c r="K383" s="6">
        <f t="shared" si="168"/>
        <v>17480</v>
      </c>
      <c r="L383" s="6">
        <f t="shared" si="169"/>
        <v>483.92</v>
      </c>
      <c r="M383" s="6">
        <f t="shared" si="170"/>
        <v>17480</v>
      </c>
      <c r="N383" s="7"/>
      <c r="O383" s="7"/>
      <c r="P383" s="7"/>
      <c r="Q383" s="7"/>
      <c r="R383" s="7"/>
      <c r="S383" s="7"/>
      <c r="T383" s="7"/>
      <c r="U383" s="7"/>
      <c r="V383" s="38"/>
    </row>
    <row r="384" spans="1:22" s="1" customFormat="1" x14ac:dyDescent="0.25">
      <c r="A384" s="80"/>
      <c r="B384" s="83"/>
      <c r="C384" s="86"/>
      <c r="D384" s="4" t="s">
        <v>23</v>
      </c>
      <c r="E384" s="8">
        <v>199.68</v>
      </c>
      <c r="F384" s="6">
        <v>2.63</v>
      </c>
      <c r="G384" s="6">
        <v>95</v>
      </c>
      <c r="H384" s="7"/>
      <c r="I384" s="7"/>
      <c r="J384" s="6">
        <f t="shared" si="167"/>
        <v>525.16</v>
      </c>
      <c r="K384" s="6">
        <f t="shared" si="168"/>
        <v>18969.599999999999</v>
      </c>
      <c r="L384" s="6">
        <f t="shared" si="169"/>
        <v>525.16</v>
      </c>
      <c r="M384" s="6">
        <f t="shared" si="170"/>
        <v>18969.599999999999</v>
      </c>
      <c r="N384" s="7"/>
      <c r="O384" s="7"/>
      <c r="P384" s="7"/>
      <c r="Q384" s="7"/>
      <c r="R384" s="7"/>
      <c r="S384" s="7"/>
      <c r="T384" s="7"/>
      <c r="U384" s="7"/>
      <c r="V384" s="38"/>
    </row>
    <row r="385" spans="1:22" s="1" customFormat="1" x14ac:dyDescent="0.25">
      <c r="A385" s="80"/>
      <c r="B385" s="83"/>
      <c r="C385" s="86"/>
      <c r="D385" s="4" t="s">
        <v>24</v>
      </c>
      <c r="E385" s="8">
        <v>224.34</v>
      </c>
      <c r="F385" s="6">
        <v>2.63</v>
      </c>
      <c r="G385" s="6">
        <v>95</v>
      </c>
      <c r="H385" s="7"/>
      <c r="I385" s="7"/>
      <c r="J385" s="6">
        <f t="shared" si="167"/>
        <v>590.01</v>
      </c>
      <c r="K385" s="6">
        <f t="shared" si="168"/>
        <v>21312.3</v>
      </c>
      <c r="L385" s="6">
        <f t="shared" si="169"/>
        <v>590.01</v>
      </c>
      <c r="M385" s="6">
        <f t="shared" si="170"/>
        <v>21312.3</v>
      </c>
      <c r="N385" s="7"/>
      <c r="O385" s="7"/>
      <c r="P385" s="7"/>
      <c r="Q385" s="7"/>
      <c r="R385" s="7"/>
      <c r="S385" s="7"/>
      <c r="T385" s="7"/>
      <c r="U385" s="7"/>
      <c r="V385" s="38"/>
    </row>
    <row r="386" spans="1:22" s="1" customFormat="1" x14ac:dyDescent="0.25">
      <c r="A386" s="80"/>
      <c r="B386" s="83"/>
      <c r="C386" s="86"/>
      <c r="D386" s="4" t="s">
        <v>25</v>
      </c>
      <c r="E386" s="8">
        <v>206.64</v>
      </c>
      <c r="F386" s="6">
        <v>2.63</v>
      </c>
      <c r="G386" s="6">
        <v>95</v>
      </c>
      <c r="H386" s="7"/>
      <c r="I386" s="7"/>
      <c r="J386" s="6">
        <f t="shared" si="167"/>
        <v>543.46</v>
      </c>
      <c r="K386" s="6">
        <f t="shared" si="168"/>
        <v>19630.8</v>
      </c>
      <c r="L386" s="6">
        <f t="shared" si="169"/>
        <v>543.46</v>
      </c>
      <c r="M386" s="6">
        <f t="shared" si="170"/>
        <v>19630.8</v>
      </c>
      <c r="N386" s="7"/>
      <c r="O386" s="7"/>
      <c r="P386" s="7"/>
      <c r="Q386" s="7"/>
      <c r="R386" s="7"/>
      <c r="S386" s="7"/>
      <c r="T386" s="7"/>
      <c r="U386" s="7"/>
      <c r="V386" s="38"/>
    </row>
    <row r="387" spans="1:22" s="1" customFormat="1" x14ac:dyDescent="0.25">
      <c r="A387" s="80"/>
      <c r="B387" s="83"/>
      <c r="C387" s="86"/>
      <c r="D387" s="4" t="s">
        <v>26</v>
      </c>
      <c r="E387" s="8">
        <v>193.12</v>
      </c>
      <c r="F387" s="6">
        <v>2.63</v>
      </c>
      <c r="G387" s="6">
        <v>95</v>
      </c>
      <c r="H387" s="7"/>
      <c r="I387" s="7"/>
      <c r="J387" s="6">
        <f t="shared" si="167"/>
        <v>507.91</v>
      </c>
      <c r="K387" s="6">
        <f t="shared" si="168"/>
        <v>18346.400000000001</v>
      </c>
      <c r="L387" s="6">
        <f t="shared" si="169"/>
        <v>507.91</v>
      </c>
      <c r="M387" s="6">
        <f t="shared" si="170"/>
        <v>18346.400000000001</v>
      </c>
      <c r="N387" s="7"/>
      <c r="O387" s="7"/>
      <c r="P387" s="7"/>
      <c r="Q387" s="7"/>
      <c r="R387" s="7"/>
      <c r="S387" s="7"/>
      <c r="T387" s="7"/>
      <c r="U387" s="7"/>
      <c r="V387" s="38"/>
    </row>
    <row r="388" spans="1:22" s="1" customFormat="1" x14ac:dyDescent="0.25">
      <c r="A388" s="80"/>
      <c r="B388" s="83"/>
      <c r="C388" s="86"/>
      <c r="D388" s="4" t="s">
        <v>27</v>
      </c>
      <c r="E388" s="8">
        <v>200.36</v>
      </c>
      <c r="F388" s="6">
        <v>2.63</v>
      </c>
      <c r="G388" s="6">
        <v>95</v>
      </c>
      <c r="H388" s="7"/>
      <c r="I388" s="7"/>
      <c r="J388" s="6">
        <f t="shared" si="167"/>
        <v>526.95000000000005</v>
      </c>
      <c r="K388" s="6">
        <f t="shared" si="168"/>
        <v>19034.2</v>
      </c>
      <c r="L388" s="6">
        <f t="shared" si="169"/>
        <v>526.95000000000005</v>
      </c>
      <c r="M388" s="6">
        <f t="shared" si="170"/>
        <v>19034.2</v>
      </c>
      <c r="N388" s="7"/>
      <c r="O388" s="7"/>
      <c r="P388" s="7"/>
      <c r="Q388" s="7"/>
      <c r="R388" s="7"/>
      <c r="S388" s="7"/>
      <c r="T388" s="7"/>
      <c r="U388" s="7"/>
      <c r="V388" s="38"/>
    </row>
    <row r="389" spans="1:22" s="1" customFormat="1" x14ac:dyDescent="0.25">
      <c r="A389" s="80"/>
      <c r="B389" s="83"/>
      <c r="C389" s="86"/>
      <c r="D389" s="4" t="s">
        <v>28</v>
      </c>
      <c r="E389" s="8">
        <v>195.82</v>
      </c>
      <c r="F389" s="6">
        <v>2.63</v>
      </c>
      <c r="G389" s="6">
        <v>95</v>
      </c>
      <c r="H389" s="7"/>
      <c r="I389" s="7"/>
      <c r="J389" s="6">
        <f t="shared" si="167"/>
        <v>515.01</v>
      </c>
      <c r="K389" s="6">
        <f t="shared" si="168"/>
        <v>18602.900000000001</v>
      </c>
      <c r="L389" s="6">
        <f t="shared" si="169"/>
        <v>515.01</v>
      </c>
      <c r="M389" s="6">
        <f t="shared" si="170"/>
        <v>18602.900000000001</v>
      </c>
      <c r="N389" s="7"/>
      <c r="O389" s="7"/>
      <c r="P389" s="7"/>
      <c r="Q389" s="7"/>
      <c r="R389" s="7"/>
      <c r="S389" s="7"/>
      <c r="T389" s="7"/>
      <c r="U389" s="7"/>
      <c r="V389" s="38"/>
    </row>
    <row r="390" spans="1:22" s="1" customFormat="1" x14ac:dyDescent="0.25">
      <c r="A390" s="80"/>
      <c r="B390" s="83"/>
      <c r="C390" s="86"/>
      <c r="D390" s="4" t="s">
        <v>29</v>
      </c>
      <c r="E390" s="8">
        <v>184.12</v>
      </c>
      <c r="F390" s="6">
        <v>2.63</v>
      </c>
      <c r="G390" s="6">
        <v>95</v>
      </c>
      <c r="H390" s="7"/>
      <c r="I390" s="7"/>
      <c r="J390" s="6">
        <f t="shared" si="167"/>
        <v>484.24</v>
      </c>
      <c r="K390" s="6">
        <f t="shared" si="168"/>
        <v>17491.400000000001</v>
      </c>
      <c r="L390" s="6">
        <f t="shared" si="169"/>
        <v>484.24</v>
      </c>
      <c r="M390" s="6">
        <f t="shared" si="170"/>
        <v>17491.400000000001</v>
      </c>
      <c r="N390" s="7"/>
      <c r="O390" s="7"/>
      <c r="P390" s="7"/>
      <c r="Q390" s="7"/>
      <c r="R390" s="7"/>
      <c r="S390" s="7"/>
      <c r="T390" s="7"/>
      <c r="U390" s="7"/>
      <c r="V390" s="38"/>
    </row>
    <row r="391" spans="1:22" s="1" customFormat="1" x14ac:dyDescent="0.25">
      <c r="A391" s="80"/>
      <c r="B391" s="83"/>
      <c r="C391" s="87"/>
      <c r="D391" s="4" t="s">
        <v>30</v>
      </c>
      <c r="E391" s="8">
        <v>156.24</v>
      </c>
      <c r="F391" s="6">
        <v>2.63</v>
      </c>
      <c r="G391" s="6">
        <v>95</v>
      </c>
      <c r="H391" s="7"/>
      <c r="I391" s="7"/>
      <c r="J391" s="6">
        <f t="shared" si="167"/>
        <v>410.91</v>
      </c>
      <c r="K391" s="6">
        <f t="shared" si="168"/>
        <v>14842.8</v>
      </c>
      <c r="L391" s="6">
        <f t="shared" si="169"/>
        <v>410.91</v>
      </c>
      <c r="M391" s="6">
        <f t="shared" si="170"/>
        <v>14842.8</v>
      </c>
      <c r="N391" s="7"/>
      <c r="O391" s="7"/>
      <c r="P391" s="7"/>
      <c r="Q391" s="7"/>
      <c r="R391" s="7"/>
      <c r="S391" s="7"/>
      <c r="T391" s="7"/>
      <c r="U391" s="7"/>
      <c r="V391" s="38"/>
    </row>
    <row r="392" spans="1:22" s="13" customFormat="1" x14ac:dyDescent="0.25">
      <c r="A392" s="80"/>
      <c r="B392" s="83"/>
      <c r="C392" s="18" t="s">
        <v>32</v>
      </c>
      <c r="D392" s="10" t="s">
        <v>74</v>
      </c>
      <c r="E392" s="11">
        <f>SUM(E380:E391)</f>
        <v>2206.2799999999997</v>
      </c>
      <c r="F392" s="10"/>
      <c r="G392" s="10"/>
      <c r="H392" s="12">
        <f>SUM(H380:H391)</f>
        <v>407.91</v>
      </c>
      <c r="I392" s="12">
        <f t="shared" ref="I392:U392" si="171">SUM(I380:I391)</f>
        <v>14734.5</v>
      </c>
      <c r="J392" s="12">
        <f t="shared" si="171"/>
        <v>5802.5199999999995</v>
      </c>
      <c r="K392" s="12">
        <f t="shared" si="171"/>
        <v>209596.59999999998</v>
      </c>
      <c r="L392" s="12">
        <f t="shared" si="171"/>
        <v>5394.61</v>
      </c>
      <c r="M392" s="12">
        <f t="shared" si="171"/>
        <v>194862.09999999998</v>
      </c>
      <c r="N392" s="12">
        <f t="shared" si="171"/>
        <v>0</v>
      </c>
      <c r="O392" s="12">
        <f t="shared" si="171"/>
        <v>0</v>
      </c>
      <c r="P392" s="12">
        <f t="shared" si="171"/>
        <v>0</v>
      </c>
      <c r="Q392" s="12">
        <f t="shared" si="171"/>
        <v>0</v>
      </c>
      <c r="R392" s="12">
        <f t="shared" si="171"/>
        <v>0</v>
      </c>
      <c r="S392" s="12">
        <f t="shared" si="171"/>
        <v>0</v>
      </c>
      <c r="T392" s="12">
        <f t="shared" si="171"/>
        <v>0</v>
      </c>
      <c r="U392" s="12">
        <f t="shared" si="171"/>
        <v>0</v>
      </c>
      <c r="V392" s="39"/>
    </row>
    <row r="393" spans="1:22" ht="14.45" customHeight="1" thickBot="1" x14ac:dyDescent="0.3">
      <c r="A393" s="81"/>
      <c r="B393" s="84"/>
      <c r="C393" s="22" t="s">
        <v>31</v>
      </c>
      <c r="D393" s="67">
        <v>44926</v>
      </c>
      <c r="E393" s="23"/>
      <c r="F393" s="22"/>
      <c r="G393" s="22"/>
      <c r="H393" s="41">
        <v>11872.7</v>
      </c>
      <c r="I393" s="41">
        <v>168269.94</v>
      </c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27"/>
    </row>
    <row r="394" spans="1:22" ht="14.45" customHeight="1" x14ac:dyDescent="0.25">
      <c r="A394" s="79">
        <v>27</v>
      </c>
      <c r="B394" s="82" t="s">
        <v>63</v>
      </c>
      <c r="C394" s="34"/>
      <c r="D394" s="34"/>
      <c r="E394" s="35"/>
      <c r="F394" s="45"/>
      <c r="G394" s="45"/>
      <c r="H394" s="36"/>
      <c r="I394" s="36"/>
      <c r="J394" s="44"/>
      <c r="K394" s="44"/>
      <c r="L394" s="44"/>
      <c r="M394" s="44"/>
      <c r="N394" s="36"/>
      <c r="O394" s="36"/>
      <c r="P394" s="36"/>
      <c r="Q394" s="36"/>
      <c r="R394" s="36"/>
      <c r="S394" s="36"/>
      <c r="T394" s="36"/>
      <c r="U394" s="36"/>
      <c r="V394" s="37" t="s">
        <v>84</v>
      </c>
    </row>
    <row r="395" spans="1:22" s="1" customFormat="1" ht="14.45" customHeight="1" x14ac:dyDescent="0.25">
      <c r="A395" s="80"/>
      <c r="B395" s="83"/>
      <c r="C395" s="85" t="s">
        <v>66</v>
      </c>
      <c r="D395" s="4" t="s">
        <v>19</v>
      </c>
      <c r="E395" s="8">
        <v>165.64</v>
      </c>
      <c r="F395" s="6">
        <v>2.63</v>
      </c>
      <c r="G395" s="6">
        <v>95</v>
      </c>
      <c r="H395" s="7">
        <v>453.63</v>
      </c>
      <c r="I395" s="7">
        <v>15735.8</v>
      </c>
      <c r="J395" s="6">
        <f>ROUND((E395*F395),2)</f>
        <v>435.63</v>
      </c>
      <c r="K395" s="6">
        <f>ROUND((E395*G395),2)</f>
        <v>15735.8</v>
      </c>
      <c r="L395" s="6">
        <v>0</v>
      </c>
      <c r="M395" s="6">
        <f>K395-I395</f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38" t="s">
        <v>86</v>
      </c>
    </row>
    <row r="396" spans="1:22" s="1" customFormat="1" x14ac:dyDescent="0.25">
      <c r="A396" s="80"/>
      <c r="B396" s="83"/>
      <c r="C396" s="86"/>
      <c r="D396" s="4" t="s">
        <v>20</v>
      </c>
      <c r="E396" s="8">
        <v>171.04</v>
      </c>
      <c r="F396" s="6">
        <v>2.63</v>
      </c>
      <c r="G396" s="6">
        <v>95</v>
      </c>
      <c r="H396" s="7">
        <v>449.84</v>
      </c>
      <c r="I396" s="7">
        <v>16248.8</v>
      </c>
      <c r="J396" s="6">
        <f t="shared" ref="J396:J406" si="172">ROUND((E396*F396),2)</f>
        <v>449.84</v>
      </c>
      <c r="K396" s="6">
        <f t="shared" ref="K396:K406" si="173">ROUND((E396*G396),2)</f>
        <v>16248.8</v>
      </c>
      <c r="L396" s="6">
        <f t="shared" ref="L396:L406" si="174">J396-H396</f>
        <v>0</v>
      </c>
      <c r="M396" s="6">
        <f t="shared" ref="M396:M406" si="175">K396-I396</f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38"/>
    </row>
    <row r="397" spans="1:22" s="1" customFormat="1" ht="60" x14ac:dyDescent="0.25">
      <c r="A397" s="80"/>
      <c r="B397" s="83"/>
      <c r="C397" s="86"/>
      <c r="D397" s="4" t="s">
        <v>21</v>
      </c>
      <c r="E397" s="8">
        <v>182.851</v>
      </c>
      <c r="F397" s="6">
        <v>2.63</v>
      </c>
      <c r="G397" s="6">
        <v>95</v>
      </c>
      <c r="H397" s="7">
        <v>462.9</v>
      </c>
      <c r="I397" s="7">
        <v>17370.849999999999</v>
      </c>
      <c r="J397" s="6">
        <f t="shared" si="172"/>
        <v>480.9</v>
      </c>
      <c r="K397" s="6">
        <f t="shared" si="173"/>
        <v>17370.849999999999</v>
      </c>
      <c r="L397" s="6">
        <f t="shared" si="174"/>
        <v>18</v>
      </c>
      <c r="M397" s="6">
        <f t="shared" si="175"/>
        <v>0</v>
      </c>
      <c r="N397" s="7"/>
      <c r="O397" s="7"/>
      <c r="P397" s="7"/>
      <c r="Q397" s="7"/>
      <c r="R397" s="7"/>
      <c r="S397" s="7"/>
      <c r="T397" s="7"/>
      <c r="U397" s="7"/>
      <c r="V397" s="38" t="s">
        <v>89</v>
      </c>
    </row>
    <row r="398" spans="1:22" s="1" customFormat="1" x14ac:dyDescent="0.25">
      <c r="A398" s="80"/>
      <c r="B398" s="83"/>
      <c r="C398" s="86"/>
      <c r="D398" s="4" t="s">
        <v>22</v>
      </c>
      <c r="E398" s="8">
        <v>277.76600000000002</v>
      </c>
      <c r="F398" s="6">
        <v>2.63</v>
      </c>
      <c r="G398" s="6">
        <v>95</v>
      </c>
      <c r="H398" s="7">
        <v>730.52</v>
      </c>
      <c r="I398" s="7">
        <v>26388.15</v>
      </c>
      <c r="J398" s="6">
        <f t="shared" si="172"/>
        <v>730.52</v>
      </c>
      <c r="K398" s="6">
        <f t="shared" si="173"/>
        <v>26387.77</v>
      </c>
      <c r="L398" s="6">
        <f t="shared" si="174"/>
        <v>0</v>
      </c>
      <c r="M398" s="6">
        <f t="shared" si="175"/>
        <v>-0.38000000000101863</v>
      </c>
      <c r="N398" s="7"/>
      <c r="O398" s="7"/>
      <c r="P398" s="7"/>
      <c r="Q398" s="7"/>
      <c r="R398" s="7"/>
      <c r="S398" s="7"/>
      <c r="T398" s="7"/>
      <c r="U398" s="7"/>
      <c r="V398" s="38"/>
    </row>
    <row r="399" spans="1:22" s="1" customFormat="1" x14ac:dyDescent="0.25">
      <c r="A399" s="80"/>
      <c r="B399" s="83"/>
      <c r="C399" s="86"/>
      <c r="D399" s="4" t="s">
        <v>23</v>
      </c>
      <c r="E399" s="8">
        <v>267.56599999999997</v>
      </c>
      <c r="F399" s="6">
        <v>2.63</v>
      </c>
      <c r="G399" s="6">
        <v>95</v>
      </c>
      <c r="H399" s="7">
        <v>703.7</v>
      </c>
      <c r="I399" s="7">
        <v>25418.77</v>
      </c>
      <c r="J399" s="6">
        <f t="shared" si="172"/>
        <v>703.7</v>
      </c>
      <c r="K399" s="6">
        <f t="shared" si="173"/>
        <v>25418.77</v>
      </c>
      <c r="L399" s="6">
        <f t="shared" si="174"/>
        <v>0</v>
      </c>
      <c r="M399" s="6">
        <f t="shared" si="175"/>
        <v>0</v>
      </c>
      <c r="N399" s="7"/>
      <c r="O399" s="7"/>
      <c r="P399" s="7"/>
      <c r="Q399" s="7"/>
      <c r="R399" s="7"/>
      <c r="S399" s="7"/>
      <c r="T399" s="7"/>
      <c r="U399" s="7"/>
      <c r="V399" s="38"/>
    </row>
    <row r="400" spans="1:22" s="1" customFormat="1" x14ac:dyDescent="0.25">
      <c r="A400" s="80"/>
      <c r="B400" s="83"/>
      <c r="C400" s="86"/>
      <c r="D400" s="4" t="s">
        <v>24</v>
      </c>
      <c r="E400" s="8">
        <v>245.45599999999999</v>
      </c>
      <c r="F400" s="6">
        <v>2.63</v>
      </c>
      <c r="G400" s="6">
        <v>95</v>
      </c>
      <c r="H400" s="7">
        <v>645.54999999999995</v>
      </c>
      <c r="I400" s="7">
        <v>23318.32</v>
      </c>
      <c r="J400" s="6">
        <f t="shared" si="172"/>
        <v>645.54999999999995</v>
      </c>
      <c r="K400" s="6">
        <f t="shared" si="173"/>
        <v>23318.32</v>
      </c>
      <c r="L400" s="6">
        <f t="shared" si="174"/>
        <v>0</v>
      </c>
      <c r="M400" s="6">
        <f t="shared" si="175"/>
        <v>0</v>
      </c>
      <c r="N400" s="7"/>
      <c r="O400" s="7"/>
      <c r="P400" s="7"/>
      <c r="Q400" s="7"/>
      <c r="R400" s="7"/>
      <c r="S400" s="7"/>
      <c r="T400" s="7"/>
      <c r="U400" s="7"/>
      <c r="V400" s="38"/>
    </row>
    <row r="401" spans="1:22" s="1" customFormat="1" x14ac:dyDescent="0.25">
      <c r="A401" s="80"/>
      <c r="B401" s="83"/>
      <c r="C401" s="86"/>
      <c r="D401" s="4" t="s">
        <v>25</v>
      </c>
      <c r="E401" s="8">
        <v>218.20599999999999</v>
      </c>
      <c r="F401" s="6">
        <v>2.63</v>
      </c>
      <c r="G401" s="6">
        <v>95</v>
      </c>
      <c r="H401" s="7">
        <v>573.88</v>
      </c>
      <c r="I401" s="7">
        <v>20729.57</v>
      </c>
      <c r="J401" s="6">
        <f t="shared" si="172"/>
        <v>573.88</v>
      </c>
      <c r="K401" s="6">
        <f t="shared" si="173"/>
        <v>20729.57</v>
      </c>
      <c r="L401" s="6">
        <f t="shared" si="174"/>
        <v>0</v>
      </c>
      <c r="M401" s="6">
        <f t="shared" si="175"/>
        <v>0</v>
      </c>
      <c r="N401" s="7"/>
      <c r="O401" s="7"/>
      <c r="P401" s="7"/>
      <c r="Q401" s="7"/>
      <c r="R401" s="7"/>
      <c r="S401" s="7"/>
      <c r="T401" s="7"/>
      <c r="U401" s="7"/>
      <c r="V401" s="38"/>
    </row>
    <row r="402" spans="1:22" s="1" customFormat="1" x14ac:dyDescent="0.25">
      <c r="A402" s="80"/>
      <c r="B402" s="83"/>
      <c r="C402" s="86"/>
      <c r="D402" s="4" t="s">
        <v>26</v>
      </c>
      <c r="E402" s="8">
        <v>265.36900000000003</v>
      </c>
      <c r="F402" s="6">
        <v>2.63</v>
      </c>
      <c r="G402" s="6">
        <v>95</v>
      </c>
      <c r="H402" s="7">
        <v>697.92</v>
      </c>
      <c r="I402" s="7">
        <v>25210.06</v>
      </c>
      <c r="J402" s="6">
        <f t="shared" si="172"/>
        <v>697.92</v>
      </c>
      <c r="K402" s="6">
        <f t="shared" si="173"/>
        <v>25210.06</v>
      </c>
      <c r="L402" s="6">
        <f t="shared" si="174"/>
        <v>0</v>
      </c>
      <c r="M402" s="6">
        <f t="shared" si="175"/>
        <v>0</v>
      </c>
      <c r="N402" s="7"/>
      <c r="O402" s="7"/>
      <c r="P402" s="7"/>
      <c r="Q402" s="7"/>
      <c r="R402" s="7"/>
      <c r="S402" s="7"/>
      <c r="T402" s="7"/>
      <c r="U402" s="7"/>
      <c r="V402" s="38"/>
    </row>
    <row r="403" spans="1:22" s="1" customFormat="1" x14ac:dyDescent="0.25">
      <c r="A403" s="80"/>
      <c r="B403" s="83"/>
      <c r="C403" s="86"/>
      <c r="D403" s="4" t="s">
        <v>27</v>
      </c>
      <c r="E403" s="8">
        <v>295.59500000000003</v>
      </c>
      <c r="F403" s="6">
        <v>2.63</v>
      </c>
      <c r="G403" s="6">
        <v>95</v>
      </c>
      <c r="H403" s="7">
        <v>777.41</v>
      </c>
      <c r="I403" s="7">
        <v>28081.53</v>
      </c>
      <c r="J403" s="6">
        <f t="shared" si="172"/>
        <v>777.41</v>
      </c>
      <c r="K403" s="6">
        <f t="shared" si="173"/>
        <v>28081.53</v>
      </c>
      <c r="L403" s="6">
        <f t="shared" si="174"/>
        <v>0</v>
      </c>
      <c r="M403" s="6">
        <f t="shared" si="175"/>
        <v>0</v>
      </c>
      <c r="N403" s="7"/>
      <c r="O403" s="7"/>
      <c r="P403" s="7"/>
      <c r="Q403" s="7"/>
      <c r="R403" s="7"/>
      <c r="S403" s="7"/>
      <c r="T403" s="7"/>
      <c r="U403" s="7"/>
      <c r="V403" s="38"/>
    </row>
    <row r="404" spans="1:22" s="1" customFormat="1" x14ac:dyDescent="0.25">
      <c r="A404" s="80"/>
      <c r="B404" s="83"/>
      <c r="C404" s="86"/>
      <c r="D404" s="4" t="s">
        <v>28</v>
      </c>
      <c r="E404" s="8">
        <v>261.22000000000003</v>
      </c>
      <c r="F404" s="6">
        <v>2.63</v>
      </c>
      <c r="G404" s="6">
        <v>95</v>
      </c>
      <c r="H404" s="7">
        <v>687.01</v>
      </c>
      <c r="I404" s="7">
        <v>24815.9</v>
      </c>
      <c r="J404" s="6">
        <f t="shared" si="172"/>
        <v>687.01</v>
      </c>
      <c r="K404" s="6">
        <f t="shared" si="173"/>
        <v>24815.9</v>
      </c>
      <c r="L404" s="6">
        <f t="shared" si="174"/>
        <v>0</v>
      </c>
      <c r="M404" s="6">
        <f t="shared" si="175"/>
        <v>0</v>
      </c>
      <c r="N404" s="7"/>
      <c r="O404" s="7"/>
      <c r="P404" s="7"/>
      <c r="Q404" s="7"/>
      <c r="R404" s="7"/>
      <c r="S404" s="7"/>
      <c r="T404" s="7"/>
      <c r="U404" s="7"/>
      <c r="V404" s="38"/>
    </row>
    <row r="405" spans="1:22" s="1" customFormat="1" x14ac:dyDescent="0.25">
      <c r="A405" s="80"/>
      <c r="B405" s="83"/>
      <c r="C405" s="86"/>
      <c r="D405" s="4" t="s">
        <v>29</v>
      </c>
      <c r="E405" s="8">
        <v>251.56</v>
      </c>
      <c r="F405" s="6">
        <v>2.63</v>
      </c>
      <c r="G405" s="6">
        <v>95</v>
      </c>
      <c r="H405" s="7">
        <v>661.6</v>
      </c>
      <c r="I405" s="7">
        <v>23898.2</v>
      </c>
      <c r="J405" s="6">
        <f t="shared" si="172"/>
        <v>661.6</v>
      </c>
      <c r="K405" s="6">
        <f t="shared" si="173"/>
        <v>23898.2</v>
      </c>
      <c r="L405" s="6">
        <f t="shared" si="174"/>
        <v>0</v>
      </c>
      <c r="M405" s="6">
        <f t="shared" si="175"/>
        <v>0</v>
      </c>
      <c r="N405" s="7"/>
      <c r="O405" s="7"/>
      <c r="P405" s="7"/>
      <c r="Q405" s="7"/>
      <c r="R405" s="7"/>
      <c r="S405" s="7"/>
      <c r="T405" s="7"/>
      <c r="U405" s="7"/>
      <c r="V405" s="38"/>
    </row>
    <row r="406" spans="1:22" s="1" customFormat="1" x14ac:dyDescent="0.25">
      <c r="A406" s="80"/>
      <c r="B406" s="83"/>
      <c r="C406" s="87"/>
      <c r="D406" s="4" t="s">
        <v>30</v>
      </c>
      <c r="E406" s="8">
        <v>180.16</v>
      </c>
      <c r="F406" s="6">
        <v>2.63</v>
      </c>
      <c r="G406" s="6">
        <v>95</v>
      </c>
      <c r="H406" s="7">
        <v>473.82</v>
      </c>
      <c r="I406" s="7">
        <v>17115.2</v>
      </c>
      <c r="J406" s="6">
        <f t="shared" si="172"/>
        <v>473.82</v>
      </c>
      <c r="K406" s="6">
        <f t="shared" si="173"/>
        <v>17115.2</v>
      </c>
      <c r="L406" s="6">
        <f t="shared" si="174"/>
        <v>0</v>
      </c>
      <c r="M406" s="6">
        <f t="shared" si="175"/>
        <v>0</v>
      </c>
      <c r="N406" s="7"/>
      <c r="O406" s="7"/>
      <c r="P406" s="7"/>
      <c r="Q406" s="7"/>
      <c r="R406" s="7"/>
      <c r="S406" s="7"/>
      <c r="T406" s="7"/>
      <c r="U406" s="7"/>
      <c r="V406" s="38"/>
    </row>
    <row r="407" spans="1:22" s="13" customFormat="1" x14ac:dyDescent="0.25">
      <c r="A407" s="80"/>
      <c r="B407" s="83"/>
      <c r="C407" s="18" t="s">
        <v>32</v>
      </c>
      <c r="D407" s="10" t="s">
        <v>74</v>
      </c>
      <c r="E407" s="11">
        <f>SUM(E395:E406)</f>
        <v>2782.4289999999996</v>
      </c>
      <c r="F407" s="10"/>
      <c r="G407" s="10"/>
      <c r="H407" s="12">
        <f>SUM(H395:H406)</f>
        <v>7317.7800000000007</v>
      </c>
      <c r="I407" s="12">
        <f t="shared" ref="I407:U407" si="176">SUM(I395:I406)</f>
        <v>264331.15000000002</v>
      </c>
      <c r="J407" s="12">
        <f t="shared" si="176"/>
        <v>7317.7800000000007</v>
      </c>
      <c r="K407" s="12">
        <f t="shared" si="176"/>
        <v>264330.77</v>
      </c>
      <c r="L407" s="12">
        <f t="shared" si="176"/>
        <v>18</v>
      </c>
      <c r="M407" s="12">
        <f t="shared" si="176"/>
        <v>-0.38000000000101863</v>
      </c>
      <c r="N407" s="12">
        <f t="shared" si="176"/>
        <v>0</v>
      </c>
      <c r="O407" s="12">
        <f t="shared" si="176"/>
        <v>0</v>
      </c>
      <c r="P407" s="12">
        <f t="shared" si="176"/>
        <v>0</v>
      </c>
      <c r="Q407" s="12">
        <f t="shared" si="176"/>
        <v>0</v>
      </c>
      <c r="R407" s="12">
        <f t="shared" si="176"/>
        <v>0</v>
      </c>
      <c r="S407" s="12">
        <f t="shared" si="176"/>
        <v>0</v>
      </c>
      <c r="T407" s="12">
        <f t="shared" si="176"/>
        <v>0</v>
      </c>
      <c r="U407" s="12">
        <f t="shared" si="176"/>
        <v>0</v>
      </c>
      <c r="V407" s="39"/>
    </row>
    <row r="408" spans="1:22" ht="14.45" customHeight="1" thickBot="1" x14ac:dyDescent="0.3">
      <c r="A408" s="81"/>
      <c r="B408" s="84"/>
      <c r="C408" s="22" t="s">
        <v>31</v>
      </c>
      <c r="D408" s="67">
        <v>44926</v>
      </c>
      <c r="E408" s="23"/>
      <c r="F408" s="22"/>
      <c r="G408" s="22"/>
      <c r="H408" s="41">
        <v>33855.949999999997</v>
      </c>
      <c r="I408" s="41">
        <v>580945.07999999996</v>
      </c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27"/>
    </row>
    <row r="409" spans="1:22" ht="14.45" customHeight="1" x14ac:dyDescent="0.25">
      <c r="A409" s="79">
        <v>28</v>
      </c>
      <c r="B409" s="82" t="s">
        <v>63</v>
      </c>
      <c r="C409" s="34"/>
      <c r="D409" s="34"/>
      <c r="E409" s="35"/>
      <c r="F409" s="45"/>
      <c r="G409" s="45"/>
      <c r="H409" s="36"/>
      <c r="I409" s="36"/>
      <c r="J409" s="44"/>
      <c r="K409" s="44"/>
      <c r="L409" s="44"/>
      <c r="M409" s="44"/>
      <c r="N409" s="36"/>
      <c r="O409" s="36"/>
      <c r="P409" s="36"/>
      <c r="Q409" s="36"/>
      <c r="R409" s="36"/>
      <c r="S409" s="36"/>
      <c r="T409" s="36"/>
      <c r="U409" s="36"/>
      <c r="V409" s="37"/>
    </row>
    <row r="410" spans="1:22" s="1" customFormat="1" ht="14.45" customHeight="1" x14ac:dyDescent="0.25">
      <c r="A410" s="80"/>
      <c r="B410" s="83"/>
      <c r="C410" s="85" t="s">
        <v>67</v>
      </c>
      <c r="D410" s="4" t="s">
        <v>19</v>
      </c>
      <c r="E410" s="8">
        <v>248.94</v>
      </c>
      <c r="F410" s="6">
        <v>2.63</v>
      </c>
      <c r="G410" s="6">
        <v>95</v>
      </c>
      <c r="H410" s="7"/>
      <c r="I410" s="7"/>
      <c r="J410" s="6">
        <f>ROUND((E410*F410),2)</f>
        <v>654.71</v>
      </c>
      <c r="K410" s="6">
        <f>ROUND((E410*G410),2)</f>
        <v>23649.3</v>
      </c>
      <c r="L410" s="6">
        <f>J410-H410</f>
        <v>654.71</v>
      </c>
      <c r="M410" s="6">
        <f>K410-I410</f>
        <v>23649.3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38"/>
    </row>
    <row r="411" spans="1:22" s="1" customFormat="1" x14ac:dyDescent="0.25">
      <c r="A411" s="80"/>
      <c r="B411" s="83"/>
      <c r="C411" s="86"/>
      <c r="D411" s="4" t="s">
        <v>20</v>
      </c>
      <c r="E411" s="8">
        <v>252.54</v>
      </c>
      <c r="F411" s="6">
        <v>2.63</v>
      </c>
      <c r="G411" s="6">
        <v>95</v>
      </c>
      <c r="H411" s="7"/>
      <c r="I411" s="7"/>
      <c r="J411" s="6">
        <f>ROUND((E411*F411),2)</f>
        <v>664.18</v>
      </c>
      <c r="K411" s="6">
        <f t="shared" ref="K411:K421" si="177">ROUND((E411*G411),2)</f>
        <v>23991.3</v>
      </c>
      <c r="L411" s="6">
        <f t="shared" ref="L411:L421" si="178">J411-H411</f>
        <v>664.18</v>
      </c>
      <c r="M411" s="6">
        <f t="shared" ref="M411:M421" si="179">K411-I411</f>
        <v>23991.3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38"/>
    </row>
    <row r="412" spans="1:22" s="1" customFormat="1" x14ac:dyDescent="0.25">
      <c r="A412" s="80"/>
      <c r="B412" s="83"/>
      <c r="C412" s="86"/>
      <c r="D412" s="4" t="s">
        <v>21</v>
      </c>
      <c r="E412" s="8">
        <v>264.64</v>
      </c>
      <c r="F412" s="6">
        <v>2.63</v>
      </c>
      <c r="G412" s="6">
        <v>95</v>
      </c>
      <c r="H412" s="7"/>
      <c r="I412" s="7"/>
      <c r="J412" s="6">
        <f t="shared" ref="J412:J421" si="180">ROUND((E412*F412),2)</f>
        <v>696</v>
      </c>
      <c r="K412" s="6">
        <f t="shared" si="177"/>
        <v>25140.799999999999</v>
      </c>
      <c r="L412" s="6">
        <f t="shared" si="178"/>
        <v>696</v>
      </c>
      <c r="M412" s="6">
        <f t="shared" si="179"/>
        <v>25140.799999999999</v>
      </c>
      <c r="N412" s="7"/>
      <c r="O412" s="7"/>
      <c r="P412" s="7"/>
      <c r="Q412" s="7"/>
      <c r="R412" s="7"/>
      <c r="S412" s="7"/>
      <c r="T412" s="7"/>
      <c r="U412" s="7"/>
      <c r="V412" s="38"/>
    </row>
    <row r="413" spans="1:22" s="1" customFormat="1" x14ac:dyDescent="0.25">
      <c r="A413" s="80"/>
      <c r="B413" s="83"/>
      <c r="C413" s="86"/>
      <c r="D413" s="4" t="s">
        <v>22</v>
      </c>
      <c r="E413" s="8">
        <v>277.32</v>
      </c>
      <c r="F413" s="6">
        <v>2.63</v>
      </c>
      <c r="G413" s="6">
        <v>95</v>
      </c>
      <c r="H413" s="7"/>
      <c r="I413" s="7"/>
      <c r="J413" s="6">
        <f t="shared" si="180"/>
        <v>729.35</v>
      </c>
      <c r="K413" s="6">
        <f t="shared" si="177"/>
        <v>26345.4</v>
      </c>
      <c r="L413" s="6">
        <f t="shared" si="178"/>
        <v>729.35</v>
      </c>
      <c r="M413" s="6">
        <f t="shared" si="179"/>
        <v>26345.4</v>
      </c>
      <c r="N413" s="7"/>
      <c r="O413" s="7"/>
      <c r="P413" s="7"/>
      <c r="Q413" s="7"/>
      <c r="R413" s="7"/>
      <c r="S413" s="7"/>
      <c r="T413" s="7"/>
      <c r="U413" s="7"/>
      <c r="V413" s="38"/>
    </row>
    <row r="414" spans="1:22" s="1" customFormat="1" x14ac:dyDescent="0.25">
      <c r="A414" s="80"/>
      <c r="B414" s="83"/>
      <c r="C414" s="86"/>
      <c r="D414" s="4" t="s">
        <v>23</v>
      </c>
      <c r="E414" s="8">
        <v>275.33999999999997</v>
      </c>
      <c r="F414" s="6">
        <v>2.63</v>
      </c>
      <c r="G414" s="6">
        <v>95</v>
      </c>
      <c r="H414" s="7"/>
      <c r="I414" s="7"/>
      <c r="J414" s="6">
        <f t="shared" si="180"/>
        <v>724.14</v>
      </c>
      <c r="K414" s="6">
        <f t="shared" si="177"/>
        <v>26157.3</v>
      </c>
      <c r="L414" s="6">
        <f t="shared" si="178"/>
        <v>724.14</v>
      </c>
      <c r="M414" s="6">
        <f t="shared" si="179"/>
        <v>26157.3</v>
      </c>
      <c r="N414" s="7"/>
      <c r="O414" s="7"/>
      <c r="P414" s="7"/>
      <c r="Q414" s="7"/>
      <c r="R414" s="7"/>
      <c r="S414" s="7"/>
      <c r="T414" s="7"/>
      <c r="U414" s="7"/>
      <c r="V414" s="38"/>
    </row>
    <row r="415" spans="1:22" s="1" customFormat="1" x14ac:dyDescent="0.25">
      <c r="A415" s="80"/>
      <c r="B415" s="83"/>
      <c r="C415" s="86"/>
      <c r="D415" s="4" t="s">
        <v>24</v>
      </c>
      <c r="E415" s="8">
        <v>267.74</v>
      </c>
      <c r="F415" s="6">
        <v>2.63</v>
      </c>
      <c r="G415" s="6">
        <v>95</v>
      </c>
      <c r="H415" s="7"/>
      <c r="I415" s="7"/>
      <c r="J415" s="6">
        <f t="shared" si="180"/>
        <v>704.16</v>
      </c>
      <c r="K415" s="6">
        <f t="shared" si="177"/>
        <v>25435.3</v>
      </c>
      <c r="L415" s="6">
        <f t="shared" si="178"/>
        <v>704.16</v>
      </c>
      <c r="M415" s="6">
        <f t="shared" si="179"/>
        <v>25435.3</v>
      </c>
      <c r="N415" s="7"/>
      <c r="O415" s="7"/>
      <c r="P415" s="7"/>
      <c r="Q415" s="7"/>
      <c r="R415" s="7"/>
      <c r="S415" s="7"/>
      <c r="T415" s="7"/>
      <c r="U415" s="7"/>
      <c r="V415" s="38"/>
    </row>
    <row r="416" spans="1:22" s="1" customFormat="1" x14ac:dyDescent="0.25">
      <c r="A416" s="80"/>
      <c r="B416" s="83"/>
      <c r="C416" s="86"/>
      <c r="D416" s="4" t="s">
        <v>25</v>
      </c>
      <c r="E416" s="8">
        <v>258.98099999999999</v>
      </c>
      <c r="F416" s="6">
        <v>2.63</v>
      </c>
      <c r="G416" s="6">
        <v>95</v>
      </c>
      <c r="H416" s="7"/>
      <c r="I416" s="7"/>
      <c r="J416" s="6">
        <f t="shared" si="180"/>
        <v>681.12</v>
      </c>
      <c r="K416" s="6">
        <f t="shared" si="177"/>
        <v>24603.200000000001</v>
      </c>
      <c r="L416" s="6">
        <f t="shared" si="178"/>
        <v>681.12</v>
      </c>
      <c r="M416" s="6">
        <f t="shared" si="179"/>
        <v>24603.200000000001</v>
      </c>
      <c r="N416" s="7"/>
      <c r="O416" s="7"/>
      <c r="P416" s="7"/>
      <c r="Q416" s="7"/>
      <c r="R416" s="7"/>
      <c r="S416" s="7"/>
      <c r="T416" s="7"/>
      <c r="U416" s="7"/>
      <c r="V416" s="38"/>
    </row>
    <row r="417" spans="1:22" s="1" customFormat="1" x14ac:dyDescent="0.25">
      <c r="A417" s="80"/>
      <c r="B417" s="83"/>
      <c r="C417" s="86"/>
      <c r="D417" s="4" t="s">
        <v>26</v>
      </c>
      <c r="E417" s="8">
        <v>320.17599999999999</v>
      </c>
      <c r="F417" s="6">
        <v>2.63</v>
      </c>
      <c r="G417" s="6">
        <v>95</v>
      </c>
      <c r="H417" s="7"/>
      <c r="I417" s="7"/>
      <c r="J417" s="6">
        <f t="shared" si="180"/>
        <v>842.06</v>
      </c>
      <c r="K417" s="6">
        <f t="shared" si="177"/>
        <v>30416.720000000001</v>
      </c>
      <c r="L417" s="6">
        <f t="shared" si="178"/>
        <v>842.06</v>
      </c>
      <c r="M417" s="6">
        <f t="shared" si="179"/>
        <v>30416.720000000001</v>
      </c>
      <c r="N417" s="7"/>
      <c r="O417" s="7"/>
      <c r="P417" s="7"/>
      <c r="Q417" s="7"/>
      <c r="R417" s="7"/>
      <c r="S417" s="7"/>
      <c r="T417" s="7"/>
      <c r="U417" s="7"/>
      <c r="V417" s="38"/>
    </row>
    <row r="418" spans="1:22" s="1" customFormat="1" x14ac:dyDescent="0.25">
      <c r="A418" s="80"/>
      <c r="B418" s="83"/>
      <c r="C418" s="86"/>
      <c r="D418" s="4" t="s">
        <v>27</v>
      </c>
      <c r="E418" s="8">
        <v>309.80599999999998</v>
      </c>
      <c r="F418" s="6">
        <v>2.63</v>
      </c>
      <c r="G418" s="6">
        <v>95</v>
      </c>
      <c r="H418" s="7"/>
      <c r="I418" s="7"/>
      <c r="J418" s="6">
        <f t="shared" si="180"/>
        <v>814.79</v>
      </c>
      <c r="K418" s="6">
        <f t="shared" si="177"/>
        <v>29431.57</v>
      </c>
      <c r="L418" s="6">
        <f t="shared" si="178"/>
        <v>814.79</v>
      </c>
      <c r="M418" s="6">
        <f t="shared" si="179"/>
        <v>29431.57</v>
      </c>
      <c r="N418" s="7"/>
      <c r="O418" s="7"/>
      <c r="P418" s="7"/>
      <c r="Q418" s="7"/>
      <c r="R418" s="7"/>
      <c r="S418" s="7"/>
      <c r="T418" s="7"/>
      <c r="U418" s="7"/>
      <c r="V418" s="38"/>
    </row>
    <row r="419" spans="1:22" s="1" customFormat="1" x14ac:dyDescent="0.25">
      <c r="A419" s="80"/>
      <c r="B419" s="83"/>
      <c r="C419" s="86"/>
      <c r="D419" s="4" t="s">
        <v>28</v>
      </c>
      <c r="E419" s="8">
        <v>302.26900000000001</v>
      </c>
      <c r="F419" s="6">
        <v>2.63</v>
      </c>
      <c r="G419" s="6">
        <v>95</v>
      </c>
      <c r="H419" s="7"/>
      <c r="I419" s="7"/>
      <c r="J419" s="6">
        <f t="shared" si="180"/>
        <v>794.97</v>
      </c>
      <c r="K419" s="6">
        <f t="shared" si="177"/>
        <v>28715.56</v>
      </c>
      <c r="L419" s="6">
        <f t="shared" si="178"/>
        <v>794.97</v>
      </c>
      <c r="M419" s="6">
        <f t="shared" si="179"/>
        <v>28715.56</v>
      </c>
      <c r="N419" s="7"/>
      <c r="O419" s="7"/>
      <c r="P419" s="7"/>
      <c r="Q419" s="7"/>
      <c r="R419" s="7"/>
      <c r="S419" s="7"/>
      <c r="T419" s="7"/>
      <c r="U419" s="7"/>
      <c r="V419" s="38"/>
    </row>
    <row r="420" spans="1:22" s="1" customFormat="1" x14ac:dyDescent="0.25">
      <c r="A420" s="80"/>
      <c r="B420" s="83"/>
      <c r="C420" s="86"/>
      <c r="D420" s="4" t="s">
        <v>29</v>
      </c>
      <c r="E420" s="8">
        <v>262.94799999999998</v>
      </c>
      <c r="F420" s="6">
        <v>2.63</v>
      </c>
      <c r="G420" s="6">
        <v>95</v>
      </c>
      <c r="H420" s="7"/>
      <c r="I420" s="7"/>
      <c r="J420" s="6">
        <f t="shared" si="180"/>
        <v>691.55</v>
      </c>
      <c r="K420" s="6">
        <f t="shared" si="177"/>
        <v>24980.06</v>
      </c>
      <c r="L420" s="6">
        <f t="shared" si="178"/>
        <v>691.55</v>
      </c>
      <c r="M420" s="6">
        <f t="shared" si="179"/>
        <v>24980.06</v>
      </c>
      <c r="N420" s="7"/>
      <c r="O420" s="7"/>
      <c r="P420" s="7"/>
      <c r="Q420" s="7"/>
      <c r="R420" s="7"/>
      <c r="S420" s="7"/>
      <c r="T420" s="7"/>
      <c r="U420" s="7"/>
      <c r="V420" s="38"/>
    </row>
    <row r="421" spans="1:22" s="1" customFormat="1" x14ac:dyDescent="0.25">
      <c r="A421" s="80"/>
      <c r="B421" s="83"/>
      <c r="C421" s="87"/>
      <c r="D421" s="4" t="s">
        <v>30</v>
      </c>
      <c r="E421" s="8">
        <v>257.08</v>
      </c>
      <c r="F421" s="6">
        <v>2.63</v>
      </c>
      <c r="G421" s="6">
        <v>95</v>
      </c>
      <c r="H421" s="7"/>
      <c r="I421" s="7"/>
      <c r="J421" s="6">
        <f t="shared" si="180"/>
        <v>676.12</v>
      </c>
      <c r="K421" s="6">
        <f t="shared" si="177"/>
        <v>24422.6</v>
      </c>
      <c r="L421" s="6">
        <f t="shared" si="178"/>
        <v>676.12</v>
      </c>
      <c r="M421" s="6">
        <f t="shared" si="179"/>
        <v>24422.6</v>
      </c>
      <c r="N421" s="7"/>
      <c r="O421" s="7"/>
      <c r="P421" s="7"/>
      <c r="Q421" s="7"/>
      <c r="R421" s="7"/>
      <c r="S421" s="7"/>
      <c r="T421" s="7"/>
      <c r="U421" s="7"/>
      <c r="V421" s="38"/>
    </row>
    <row r="422" spans="1:22" s="13" customFormat="1" x14ac:dyDescent="0.25">
      <c r="A422" s="80"/>
      <c r="B422" s="83"/>
      <c r="C422" s="18" t="s">
        <v>32</v>
      </c>
      <c r="D422" s="10" t="s">
        <v>74</v>
      </c>
      <c r="E422" s="11">
        <f>SUM(E410:E421)</f>
        <v>3297.78</v>
      </c>
      <c r="F422" s="10"/>
      <c r="G422" s="10"/>
      <c r="H422" s="12">
        <f>SUM(H410:H421)</f>
        <v>0</v>
      </c>
      <c r="I422" s="12">
        <f t="shared" ref="I422:U422" si="181">SUM(I410:I421)</f>
        <v>0</v>
      </c>
      <c r="J422" s="12">
        <f t="shared" si="181"/>
        <v>8673.15</v>
      </c>
      <c r="K422" s="12">
        <f t="shared" si="181"/>
        <v>313289.11</v>
      </c>
      <c r="L422" s="12">
        <f t="shared" si="181"/>
        <v>8673.15</v>
      </c>
      <c r="M422" s="12">
        <f t="shared" si="181"/>
        <v>313289.11</v>
      </c>
      <c r="N422" s="12">
        <f t="shared" si="181"/>
        <v>0</v>
      </c>
      <c r="O422" s="12">
        <f t="shared" si="181"/>
        <v>0</v>
      </c>
      <c r="P422" s="12">
        <f t="shared" si="181"/>
        <v>0</v>
      </c>
      <c r="Q422" s="12">
        <f t="shared" si="181"/>
        <v>0</v>
      </c>
      <c r="R422" s="12">
        <f t="shared" si="181"/>
        <v>0</v>
      </c>
      <c r="S422" s="12">
        <f t="shared" si="181"/>
        <v>0</v>
      </c>
      <c r="T422" s="12">
        <f t="shared" si="181"/>
        <v>0</v>
      </c>
      <c r="U422" s="12">
        <f t="shared" si="181"/>
        <v>0</v>
      </c>
      <c r="V422" s="39"/>
    </row>
    <row r="423" spans="1:22" ht="14.45" customHeight="1" thickBot="1" x14ac:dyDescent="0.3">
      <c r="A423" s="81"/>
      <c r="B423" s="84"/>
      <c r="C423" s="22" t="s">
        <v>31</v>
      </c>
      <c r="D423" s="67">
        <v>44926</v>
      </c>
      <c r="E423" s="23"/>
      <c r="F423" s="22"/>
      <c r="G423" s="22"/>
      <c r="H423" s="41">
        <v>33550.92</v>
      </c>
      <c r="I423" s="41">
        <v>670421.25</v>
      </c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27"/>
    </row>
    <row r="424" spans="1:22" ht="14.45" customHeight="1" x14ac:dyDescent="0.25">
      <c r="A424" s="79">
        <v>29</v>
      </c>
      <c r="B424" s="82" t="s">
        <v>63</v>
      </c>
      <c r="C424" s="34"/>
      <c r="D424" s="34"/>
      <c r="E424" s="35"/>
      <c r="F424" s="45"/>
      <c r="G424" s="45"/>
      <c r="H424" s="36"/>
      <c r="I424" s="36"/>
      <c r="J424" s="44"/>
      <c r="K424" s="44"/>
      <c r="L424" s="44"/>
      <c r="M424" s="44"/>
      <c r="N424" s="36"/>
      <c r="O424" s="36"/>
      <c r="P424" s="36"/>
      <c r="Q424" s="36"/>
      <c r="R424" s="36"/>
      <c r="S424" s="36"/>
      <c r="T424" s="36"/>
      <c r="U424" s="36"/>
      <c r="V424" s="37"/>
    </row>
    <row r="425" spans="1:22" s="1" customFormat="1" ht="14.45" customHeight="1" x14ac:dyDescent="0.25">
      <c r="A425" s="80"/>
      <c r="B425" s="83"/>
      <c r="C425" s="85" t="s">
        <v>68</v>
      </c>
      <c r="D425" s="4" t="s">
        <v>19</v>
      </c>
      <c r="E425" s="8">
        <v>76.78</v>
      </c>
      <c r="F425" s="6">
        <v>2.63</v>
      </c>
      <c r="G425" s="6">
        <v>95</v>
      </c>
      <c r="H425" s="7">
        <v>257.27</v>
      </c>
      <c r="I425" s="7">
        <v>9292.9</v>
      </c>
      <c r="J425" s="6">
        <f>ROUND((E425*F425),2)</f>
        <v>201.93</v>
      </c>
      <c r="K425" s="6">
        <f>ROUND((E425*G425),2)</f>
        <v>7294.1</v>
      </c>
      <c r="L425" s="6">
        <f>J425-H425</f>
        <v>-55.339999999999975</v>
      </c>
      <c r="M425" s="6">
        <f>K425-I425</f>
        <v>-1998.7999999999993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38"/>
    </row>
    <row r="426" spans="1:22" s="1" customFormat="1" x14ac:dyDescent="0.25">
      <c r="A426" s="80"/>
      <c r="B426" s="83"/>
      <c r="C426" s="86"/>
      <c r="D426" s="4" t="s">
        <v>20</v>
      </c>
      <c r="E426" s="8">
        <v>75.86</v>
      </c>
      <c r="F426" s="6">
        <v>2.63</v>
      </c>
      <c r="G426" s="6">
        <v>95</v>
      </c>
      <c r="H426" s="7">
        <v>199.51</v>
      </c>
      <c r="I426" s="7">
        <v>7206.7</v>
      </c>
      <c r="J426" s="6">
        <f>ROUND((E426*F426),2)</f>
        <v>199.51</v>
      </c>
      <c r="K426" s="6">
        <f t="shared" ref="K426:K436" si="182">ROUND((E426*G426),2)</f>
        <v>7206.7</v>
      </c>
      <c r="L426" s="6">
        <f t="shared" ref="L426:L436" si="183">J426-H426</f>
        <v>0</v>
      </c>
      <c r="M426" s="6">
        <f t="shared" ref="M426:M436" si="184">K426-I426</f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38"/>
    </row>
    <row r="427" spans="1:22" s="1" customFormat="1" x14ac:dyDescent="0.25">
      <c r="A427" s="80"/>
      <c r="B427" s="83"/>
      <c r="C427" s="86"/>
      <c r="D427" s="4" t="s">
        <v>21</v>
      </c>
      <c r="E427" s="8">
        <v>84.94</v>
      </c>
      <c r="F427" s="6">
        <v>2.63</v>
      </c>
      <c r="G427" s="6">
        <v>95</v>
      </c>
      <c r="H427" s="7"/>
      <c r="I427" s="7"/>
      <c r="J427" s="6">
        <f t="shared" ref="J427:J436" si="185">ROUND((E427*F427),2)</f>
        <v>223.39</v>
      </c>
      <c r="K427" s="6">
        <f t="shared" si="182"/>
        <v>8069.3</v>
      </c>
      <c r="L427" s="6">
        <f t="shared" si="183"/>
        <v>223.39</v>
      </c>
      <c r="M427" s="6">
        <f t="shared" si="184"/>
        <v>8069.3</v>
      </c>
      <c r="N427" s="7"/>
      <c r="O427" s="7"/>
      <c r="P427" s="7"/>
      <c r="Q427" s="7"/>
      <c r="R427" s="7"/>
      <c r="S427" s="7"/>
      <c r="T427" s="7"/>
      <c r="U427" s="7"/>
      <c r="V427" s="38"/>
    </row>
    <row r="428" spans="1:22" s="1" customFormat="1" x14ac:dyDescent="0.25">
      <c r="A428" s="80"/>
      <c r="B428" s="83"/>
      <c r="C428" s="86"/>
      <c r="D428" s="4" t="s">
        <v>22</v>
      </c>
      <c r="E428" s="8">
        <v>97.28</v>
      </c>
      <c r="F428" s="6">
        <v>2.63</v>
      </c>
      <c r="G428" s="6">
        <v>95</v>
      </c>
      <c r="H428" s="7"/>
      <c r="I428" s="7"/>
      <c r="J428" s="6">
        <f t="shared" si="185"/>
        <v>255.85</v>
      </c>
      <c r="K428" s="6">
        <f t="shared" si="182"/>
        <v>9241.6</v>
      </c>
      <c r="L428" s="6">
        <f t="shared" si="183"/>
        <v>255.85</v>
      </c>
      <c r="M428" s="6">
        <f t="shared" si="184"/>
        <v>9241.6</v>
      </c>
      <c r="N428" s="7"/>
      <c r="O428" s="7"/>
      <c r="P428" s="7"/>
      <c r="Q428" s="7"/>
      <c r="R428" s="7"/>
      <c r="S428" s="7"/>
      <c r="T428" s="7"/>
      <c r="U428" s="7"/>
      <c r="V428" s="38"/>
    </row>
    <row r="429" spans="1:22" s="1" customFormat="1" x14ac:dyDescent="0.25">
      <c r="A429" s="80"/>
      <c r="B429" s="83"/>
      <c r="C429" s="86"/>
      <c r="D429" s="4" t="s">
        <v>23</v>
      </c>
      <c r="E429" s="8">
        <v>76.56</v>
      </c>
      <c r="F429" s="6">
        <v>2.63</v>
      </c>
      <c r="G429" s="6">
        <v>95</v>
      </c>
      <c r="H429" s="7"/>
      <c r="I429" s="7"/>
      <c r="J429" s="6">
        <f t="shared" si="185"/>
        <v>201.35</v>
      </c>
      <c r="K429" s="6">
        <f t="shared" si="182"/>
        <v>7273.2</v>
      </c>
      <c r="L429" s="6">
        <f t="shared" si="183"/>
        <v>201.35</v>
      </c>
      <c r="M429" s="6">
        <f t="shared" si="184"/>
        <v>7273.2</v>
      </c>
      <c r="N429" s="7"/>
      <c r="O429" s="7"/>
      <c r="P429" s="7"/>
      <c r="Q429" s="7"/>
      <c r="R429" s="7"/>
      <c r="S429" s="7"/>
      <c r="T429" s="7"/>
      <c r="U429" s="7"/>
      <c r="V429" s="38"/>
    </row>
    <row r="430" spans="1:22" s="1" customFormat="1" x14ac:dyDescent="0.25">
      <c r="A430" s="80"/>
      <c r="B430" s="83"/>
      <c r="C430" s="86"/>
      <c r="D430" s="4" t="s">
        <v>24</v>
      </c>
      <c r="E430" s="8">
        <v>68.08</v>
      </c>
      <c r="F430" s="6">
        <v>2.63</v>
      </c>
      <c r="G430" s="6">
        <v>95</v>
      </c>
      <c r="H430" s="7"/>
      <c r="I430" s="7"/>
      <c r="J430" s="6">
        <f t="shared" si="185"/>
        <v>179.05</v>
      </c>
      <c r="K430" s="6">
        <f t="shared" si="182"/>
        <v>6467.6</v>
      </c>
      <c r="L430" s="6">
        <f t="shared" si="183"/>
        <v>179.05</v>
      </c>
      <c r="M430" s="6">
        <f t="shared" si="184"/>
        <v>6467.6</v>
      </c>
      <c r="N430" s="7"/>
      <c r="O430" s="7"/>
      <c r="P430" s="7"/>
      <c r="Q430" s="7"/>
      <c r="R430" s="7"/>
      <c r="S430" s="7"/>
      <c r="T430" s="7"/>
      <c r="U430" s="7"/>
      <c r="V430" s="38"/>
    </row>
    <row r="431" spans="1:22" s="1" customFormat="1" x14ac:dyDescent="0.25">
      <c r="A431" s="80"/>
      <c r="B431" s="83"/>
      <c r="C431" s="86"/>
      <c r="D431" s="4" t="s">
        <v>25</v>
      </c>
      <c r="E431" s="8">
        <v>61.56</v>
      </c>
      <c r="F431" s="6">
        <v>2.63</v>
      </c>
      <c r="G431" s="6">
        <v>95</v>
      </c>
      <c r="H431" s="7"/>
      <c r="I431" s="7"/>
      <c r="J431" s="6">
        <f t="shared" si="185"/>
        <v>161.9</v>
      </c>
      <c r="K431" s="6">
        <f t="shared" si="182"/>
        <v>5848.2</v>
      </c>
      <c r="L431" s="6">
        <f t="shared" si="183"/>
        <v>161.9</v>
      </c>
      <c r="M431" s="6">
        <f t="shared" si="184"/>
        <v>5848.2</v>
      </c>
      <c r="N431" s="7"/>
      <c r="O431" s="7"/>
      <c r="P431" s="7"/>
      <c r="Q431" s="7"/>
      <c r="R431" s="7"/>
      <c r="S431" s="7"/>
      <c r="T431" s="7"/>
      <c r="U431" s="7"/>
      <c r="V431" s="38"/>
    </row>
    <row r="432" spans="1:22" s="1" customFormat="1" x14ac:dyDescent="0.25">
      <c r="A432" s="80"/>
      <c r="B432" s="83"/>
      <c r="C432" s="86"/>
      <c r="D432" s="4" t="s">
        <v>26</v>
      </c>
      <c r="E432" s="8">
        <v>33.96</v>
      </c>
      <c r="F432" s="6">
        <v>2.63</v>
      </c>
      <c r="G432" s="6">
        <v>95</v>
      </c>
      <c r="H432" s="7"/>
      <c r="I432" s="7"/>
      <c r="J432" s="6">
        <f t="shared" si="185"/>
        <v>89.31</v>
      </c>
      <c r="K432" s="6">
        <f t="shared" si="182"/>
        <v>3226.2</v>
      </c>
      <c r="L432" s="6">
        <f t="shared" si="183"/>
        <v>89.31</v>
      </c>
      <c r="M432" s="6">
        <f t="shared" si="184"/>
        <v>3226.2</v>
      </c>
      <c r="N432" s="7"/>
      <c r="O432" s="7"/>
      <c r="P432" s="7"/>
      <c r="Q432" s="7"/>
      <c r="R432" s="7"/>
      <c r="S432" s="7"/>
      <c r="T432" s="7"/>
      <c r="U432" s="7"/>
      <c r="V432" s="38"/>
    </row>
    <row r="433" spans="1:22" s="1" customFormat="1" x14ac:dyDescent="0.25">
      <c r="A433" s="80"/>
      <c r="B433" s="83"/>
      <c r="C433" s="86"/>
      <c r="D433" s="4" t="s">
        <v>27</v>
      </c>
      <c r="E433" s="8">
        <v>33.54</v>
      </c>
      <c r="F433" s="6">
        <v>2.63</v>
      </c>
      <c r="G433" s="6">
        <v>95</v>
      </c>
      <c r="H433" s="7"/>
      <c r="I433" s="7"/>
      <c r="J433" s="6">
        <f t="shared" si="185"/>
        <v>88.21</v>
      </c>
      <c r="K433" s="6">
        <f t="shared" si="182"/>
        <v>3186.3</v>
      </c>
      <c r="L433" s="6">
        <f t="shared" si="183"/>
        <v>88.21</v>
      </c>
      <c r="M433" s="6">
        <f t="shared" si="184"/>
        <v>3186.3</v>
      </c>
      <c r="N433" s="7"/>
      <c r="O433" s="7"/>
      <c r="P433" s="7"/>
      <c r="Q433" s="7"/>
      <c r="R433" s="7"/>
      <c r="S433" s="7"/>
      <c r="T433" s="7"/>
      <c r="U433" s="7"/>
      <c r="V433" s="38"/>
    </row>
    <row r="434" spans="1:22" s="1" customFormat="1" x14ac:dyDescent="0.25">
      <c r="A434" s="80"/>
      <c r="B434" s="83"/>
      <c r="C434" s="86"/>
      <c r="D434" s="4" t="s">
        <v>28</v>
      </c>
      <c r="E434" s="8">
        <v>22.72</v>
      </c>
      <c r="F434" s="6">
        <v>2.63</v>
      </c>
      <c r="G434" s="6">
        <v>95</v>
      </c>
      <c r="H434" s="7"/>
      <c r="I434" s="7"/>
      <c r="J434" s="6">
        <f t="shared" si="185"/>
        <v>59.75</v>
      </c>
      <c r="K434" s="6">
        <f t="shared" si="182"/>
        <v>2158.4</v>
      </c>
      <c r="L434" s="6">
        <f t="shared" si="183"/>
        <v>59.75</v>
      </c>
      <c r="M434" s="6">
        <f t="shared" si="184"/>
        <v>2158.4</v>
      </c>
      <c r="N434" s="7"/>
      <c r="O434" s="7"/>
      <c r="P434" s="7"/>
      <c r="Q434" s="7"/>
      <c r="R434" s="7"/>
      <c r="S434" s="7"/>
      <c r="T434" s="7"/>
      <c r="U434" s="7"/>
      <c r="V434" s="38"/>
    </row>
    <row r="435" spans="1:22" s="1" customFormat="1" x14ac:dyDescent="0.25">
      <c r="A435" s="80"/>
      <c r="B435" s="83"/>
      <c r="C435" s="86"/>
      <c r="D435" s="4" t="s">
        <v>29</v>
      </c>
      <c r="E435" s="8">
        <v>75.819999999999993</v>
      </c>
      <c r="F435" s="6">
        <v>2.63</v>
      </c>
      <c r="G435" s="6">
        <v>95</v>
      </c>
      <c r="H435" s="7"/>
      <c r="I435" s="7"/>
      <c r="J435" s="6">
        <f t="shared" si="185"/>
        <v>199.41</v>
      </c>
      <c r="K435" s="6">
        <f t="shared" si="182"/>
        <v>7202.9</v>
      </c>
      <c r="L435" s="6">
        <f t="shared" si="183"/>
        <v>199.41</v>
      </c>
      <c r="M435" s="6">
        <f t="shared" si="184"/>
        <v>7202.9</v>
      </c>
      <c r="N435" s="7"/>
      <c r="O435" s="7"/>
      <c r="P435" s="7"/>
      <c r="Q435" s="7"/>
      <c r="R435" s="7"/>
      <c r="S435" s="7"/>
      <c r="T435" s="7"/>
      <c r="U435" s="7"/>
      <c r="V435" s="38"/>
    </row>
    <row r="436" spans="1:22" s="1" customFormat="1" x14ac:dyDescent="0.25">
      <c r="A436" s="80"/>
      <c r="B436" s="83"/>
      <c r="C436" s="87"/>
      <c r="D436" s="4" t="s">
        <v>30</v>
      </c>
      <c r="E436" s="8">
        <v>68.38</v>
      </c>
      <c r="F436" s="6">
        <v>2.63</v>
      </c>
      <c r="G436" s="6">
        <v>95</v>
      </c>
      <c r="H436" s="7"/>
      <c r="I436" s="7"/>
      <c r="J436" s="6">
        <f t="shared" si="185"/>
        <v>179.84</v>
      </c>
      <c r="K436" s="6">
        <f t="shared" si="182"/>
        <v>6496.1</v>
      </c>
      <c r="L436" s="6">
        <f t="shared" si="183"/>
        <v>179.84</v>
      </c>
      <c r="M436" s="6">
        <f t="shared" si="184"/>
        <v>6496.1</v>
      </c>
      <c r="N436" s="7"/>
      <c r="O436" s="7"/>
      <c r="P436" s="7"/>
      <c r="Q436" s="7"/>
      <c r="R436" s="7"/>
      <c r="S436" s="7"/>
      <c r="T436" s="7"/>
      <c r="U436" s="7"/>
      <c r="V436" s="38"/>
    </row>
    <row r="437" spans="1:22" s="13" customFormat="1" x14ac:dyDescent="0.25">
      <c r="A437" s="80"/>
      <c r="B437" s="83"/>
      <c r="C437" s="18" t="s">
        <v>32</v>
      </c>
      <c r="D437" s="10" t="s">
        <v>74</v>
      </c>
      <c r="E437" s="11">
        <f>SUM(E425:E436)</f>
        <v>775.4799999999999</v>
      </c>
      <c r="F437" s="10"/>
      <c r="G437" s="10"/>
      <c r="H437" s="12">
        <f>SUM(H425:H436)</f>
        <v>456.78</v>
      </c>
      <c r="I437" s="12">
        <f t="shared" ref="I437:U437" si="186">SUM(I425:I436)</f>
        <v>16499.599999999999</v>
      </c>
      <c r="J437" s="12">
        <f t="shared" si="186"/>
        <v>2039.5</v>
      </c>
      <c r="K437" s="12">
        <f t="shared" si="186"/>
        <v>73670.599999999991</v>
      </c>
      <c r="L437" s="12">
        <f t="shared" si="186"/>
        <v>1582.72</v>
      </c>
      <c r="M437" s="12">
        <f t="shared" si="186"/>
        <v>57171</v>
      </c>
      <c r="N437" s="12">
        <f t="shared" si="186"/>
        <v>0</v>
      </c>
      <c r="O437" s="12">
        <f t="shared" si="186"/>
        <v>0</v>
      </c>
      <c r="P437" s="12">
        <f t="shared" si="186"/>
        <v>0</v>
      </c>
      <c r="Q437" s="12">
        <f t="shared" si="186"/>
        <v>0</v>
      </c>
      <c r="R437" s="12">
        <f t="shared" si="186"/>
        <v>0</v>
      </c>
      <c r="S437" s="12">
        <f t="shared" si="186"/>
        <v>0</v>
      </c>
      <c r="T437" s="12">
        <f t="shared" si="186"/>
        <v>0</v>
      </c>
      <c r="U437" s="12">
        <f t="shared" si="186"/>
        <v>0</v>
      </c>
      <c r="V437" s="39"/>
    </row>
    <row r="438" spans="1:22" ht="14.45" customHeight="1" thickBot="1" x14ac:dyDescent="0.3">
      <c r="A438" s="81"/>
      <c r="B438" s="84"/>
      <c r="C438" s="22" t="s">
        <v>31</v>
      </c>
      <c r="D438" s="67">
        <v>44926</v>
      </c>
      <c r="E438" s="23"/>
      <c r="F438" s="22"/>
      <c r="G438" s="22"/>
      <c r="H438" s="41">
        <v>11216.18</v>
      </c>
      <c r="I438" s="41">
        <v>252523.59</v>
      </c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27"/>
    </row>
    <row r="439" spans="1:22" ht="14.45" customHeight="1" x14ac:dyDescent="0.25">
      <c r="A439" s="79">
        <v>30</v>
      </c>
      <c r="B439" s="82" t="s">
        <v>63</v>
      </c>
      <c r="C439" s="34"/>
      <c r="D439" s="34"/>
      <c r="E439" s="35"/>
      <c r="F439" s="45"/>
      <c r="G439" s="45"/>
      <c r="H439" s="36"/>
      <c r="I439" s="36"/>
      <c r="J439" s="44"/>
      <c r="K439" s="44"/>
      <c r="L439" s="44"/>
      <c r="M439" s="44"/>
      <c r="N439" s="36"/>
      <c r="O439" s="36"/>
      <c r="P439" s="36"/>
      <c r="Q439" s="36"/>
      <c r="R439" s="36"/>
      <c r="S439" s="36"/>
      <c r="T439" s="36"/>
      <c r="U439" s="36"/>
      <c r="V439" s="58" t="s">
        <v>85</v>
      </c>
    </row>
    <row r="440" spans="1:22" s="1" customFormat="1" ht="14.45" customHeight="1" x14ac:dyDescent="0.25">
      <c r="A440" s="80"/>
      <c r="B440" s="83"/>
      <c r="C440" s="85" t="s">
        <v>69</v>
      </c>
      <c r="D440" s="4" t="s">
        <v>19</v>
      </c>
      <c r="E440" s="8">
        <v>58.36</v>
      </c>
      <c r="F440" s="6">
        <v>2.63</v>
      </c>
      <c r="G440" s="6">
        <v>95</v>
      </c>
      <c r="H440" s="7">
        <v>153.49</v>
      </c>
      <c r="I440" s="7">
        <v>5544.2</v>
      </c>
      <c r="J440" s="6">
        <f>ROUND((E440*F440),2)</f>
        <v>153.49</v>
      </c>
      <c r="K440" s="6">
        <f>ROUND((E440*G440),2)</f>
        <v>5544.2</v>
      </c>
      <c r="L440" s="6">
        <f>J440-H440</f>
        <v>0</v>
      </c>
      <c r="M440" s="6">
        <f>K440-I440</f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59"/>
    </row>
    <row r="441" spans="1:22" s="1" customFormat="1" x14ac:dyDescent="0.25">
      <c r="A441" s="80"/>
      <c r="B441" s="83"/>
      <c r="C441" s="86"/>
      <c r="D441" s="4" t="s">
        <v>20</v>
      </c>
      <c r="E441" s="8">
        <v>64.7</v>
      </c>
      <c r="F441" s="6">
        <v>2.63</v>
      </c>
      <c r="G441" s="6">
        <v>95</v>
      </c>
      <c r="H441" s="7">
        <v>170.16</v>
      </c>
      <c r="I441" s="7">
        <v>6146.5</v>
      </c>
      <c r="J441" s="6">
        <f>ROUND((E441*F441),2)</f>
        <v>170.16</v>
      </c>
      <c r="K441" s="6">
        <f t="shared" ref="K441:K451" si="187">ROUND((E441*G441),2)</f>
        <v>6146.5</v>
      </c>
      <c r="L441" s="6">
        <f t="shared" ref="L441:L451" si="188">J441-H441</f>
        <v>0</v>
      </c>
      <c r="M441" s="6">
        <f t="shared" ref="M441:M451" si="189">K441-I441</f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59"/>
    </row>
    <row r="442" spans="1:22" s="1" customFormat="1" x14ac:dyDescent="0.25">
      <c r="A442" s="80"/>
      <c r="B442" s="83"/>
      <c r="C442" s="86"/>
      <c r="D442" s="4" t="s">
        <v>21</v>
      </c>
      <c r="E442" s="8">
        <v>61.82</v>
      </c>
      <c r="F442" s="6">
        <v>2.63</v>
      </c>
      <c r="G442" s="6">
        <v>95</v>
      </c>
      <c r="H442" s="7">
        <v>162.59</v>
      </c>
      <c r="I442" s="7">
        <v>5872.9</v>
      </c>
      <c r="J442" s="6">
        <f t="shared" ref="J442:J451" si="190">ROUND((E442*F442),2)</f>
        <v>162.59</v>
      </c>
      <c r="K442" s="6">
        <f t="shared" si="187"/>
        <v>5872.9</v>
      </c>
      <c r="L442" s="6">
        <f t="shared" si="188"/>
        <v>0</v>
      </c>
      <c r="M442" s="6">
        <f t="shared" si="189"/>
        <v>0</v>
      </c>
      <c r="N442" s="7"/>
      <c r="O442" s="7"/>
      <c r="P442" s="7"/>
      <c r="Q442" s="7"/>
      <c r="R442" s="7"/>
      <c r="S442" s="7"/>
      <c r="T442" s="7"/>
      <c r="U442" s="7"/>
      <c r="V442" s="59"/>
    </row>
    <row r="443" spans="1:22" s="1" customFormat="1" x14ac:dyDescent="0.25">
      <c r="A443" s="80"/>
      <c r="B443" s="83"/>
      <c r="C443" s="86"/>
      <c r="D443" s="4" t="s">
        <v>22</v>
      </c>
      <c r="E443" s="8">
        <v>73.680000000000007</v>
      </c>
      <c r="F443" s="6">
        <v>2.63</v>
      </c>
      <c r="G443" s="6">
        <v>95</v>
      </c>
      <c r="H443" s="7">
        <v>193.78</v>
      </c>
      <c r="I443" s="7">
        <v>6999.6</v>
      </c>
      <c r="J443" s="6">
        <f t="shared" si="190"/>
        <v>193.78</v>
      </c>
      <c r="K443" s="6">
        <f t="shared" si="187"/>
        <v>6999.6</v>
      </c>
      <c r="L443" s="6">
        <f t="shared" si="188"/>
        <v>0</v>
      </c>
      <c r="M443" s="6">
        <f t="shared" si="189"/>
        <v>0</v>
      </c>
      <c r="N443" s="7"/>
      <c r="O443" s="7"/>
      <c r="P443" s="7"/>
      <c r="Q443" s="7"/>
      <c r="R443" s="7"/>
      <c r="S443" s="7"/>
      <c r="T443" s="7"/>
      <c r="U443" s="7"/>
      <c r="V443" s="59"/>
    </row>
    <row r="444" spans="1:22" s="1" customFormat="1" x14ac:dyDescent="0.25">
      <c r="A444" s="80"/>
      <c r="B444" s="83"/>
      <c r="C444" s="86"/>
      <c r="D444" s="4" t="s">
        <v>23</v>
      </c>
      <c r="E444" s="8">
        <v>67.28</v>
      </c>
      <c r="F444" s="6">
        <v>2.63</v>
      </c>
      <c r="G444" s="6">
        <v>95</v>
      </c>
      <c r="H444" s="7">
        <v>176.95</v>
      </c>
      <c r="I444" s="7">
        <v>6391.6</v>
      </c>
      <c r="J444" s="6">
        <f t="shared" si="190"/>
        <v>176.95</v>
      </c>
      <c r="K444" s="6">
        <f t="shared" si="187"/>
        <v>6391.6</v>
      </c>
      <c r="L444" s="6">
        <f t="shared" si="188"/>
        <v>0</v>
      </c>
      <c r="M444" s="6">
        <f t="shared" si="189"/>
        <v>0</v>
      </c>
      <c r="N444" s="7"/>
      <c r="O444" s="7"/>
      <c r="P444" s="7"/>
      <c r="Q444" s="7"/>
      <c r="R444" s="7"/>
      <c r="S444" s="7"/>
      <c r="T444" s="7"/>
      <c r="U444" s="7"/>
      <c r="V444" s="59"/>
    </row>
    <row r="445" spans="1:22" s="1" customFormat="1" x14ac:dyDescent="0.25">
      <c r="A445" s="80"/>
      <c r="B445" s="83"/>
      <c r="C445" s="86"/>
      <c r="D445" s="4" t="s">
        <v>24</v>
      </c>
      <c r="E445" s="8">
        <v>65.48</v>
      </c>
      <c r="F445" s="6">
        <v>2.63</v>
      </c>
      <c r="G445" s="6">
        <v>95</v>
      </c>
      <c r="H445" s="7">
        <v>172.21</v>
      </c>
      <c r="I445" s="7">
        <v>6220.6</v>
      </c>
      <c r="J445" s="6">
        <f t="shared" si="190"/>
        <v>172.21</v>
      </c>
      <c r="K445" s="6">
        <f t="shared" si="187"/>
        <v>6220.6</v>
      </c>
      <c r="L445" s="6">
        <f t="shared" si="188"/>
        <v>0</v>
      </c>
      <c r="M445" s="6">
        <f t="shared" si="189"/>
        <v>0</v>
      </c>
      <c r="N445" s="7"/>
      <c r="O445" s="7"/>
      <c r="P445" s="7"/>
      <c r="Q445" s="7"/>
      <c r="R445" s="7"/>
      <c r="S445" s="7"/>
      <c r="T445" s="7"/>
      <c r="U445" s="7"/>
      <c r="V445" s="59"/>
    </row>
    <row r="446" spans="1:22" s="1" customFormat="1" x14ac:dyDescent="0.25">
      <c r="A446" s="80"/>
      <c r="B446" s="83"/>
      <c r="C446" s="86"/>
      <c r="D446" s="4" t="s">
        <v>25</v>
      </c>
      <c r="E446" s="8">
        <v>69.44</v>
      </c>
      <c r="F446" s="6">
        <v>2.63</v>
      </c>
      <c r="G446" s="6">
        <v>95</v>
      </c>
      <c r="H446" s="7">
        <v>182.63</v>
      </c>
      <c r="I446" s="7">
        <v>6596.8</v>
      </c>
      <c r="J446" s="6">
        <f t="shared" si="190"/>
        <v>182.63</v>
      </c>
      <c r="K446" s="6">
        <f t="shared" si="187"/>
        <v>6596.8</v>
      </c>
      <c r="L446" s="6">
        <f t="shared" si="188"/>
        <v>0</v>
      </c>
      <c r="M446" s="6">
        <f t="shared" si="189"/>
        <v>0</v>
      </c>
      <c r="N446" s="7"/>
      <c r="O446" s="7"/>
      <c r="P446" s="7"/>
      <c r="Q446" s="7"/>
      <c r="R446" s="7"/>
      <c r="S446" s="7"/>
      <c r="T446" s="7"/>
      <c r="U446" s="7"/>
      <c r="V446" s="59"/>
    </row>
    <row r="447" spans="1:22" s="1" customFormat="1" x14ac:dyDescent="0.25">
      <c r="A447" s="80"/>
      <c r="B447" s="83"/>
      <c r="C447" s="86"/>
      <c r="D447" s="4" t="s">
        <v>26</v>
      </c>
      <c r="E447" s="8">
        <v>88.4</v>
      </c>
      <c r="F447" s="6">
        <v>2.63</v>
      </c>
      <c r="G447" s="6">
        <v>95</v>
      </c>
      <c r="H447" s="7">
        <v>232.49</v>
      </c>
      <c r="I447" s="7">
        <v>8398</v>
      </c>
      <c r="J447" s="6">
        <f t="shared" si="190"/>
        <v>232.49</v>
      </c>
      <c r="K447" s="6">
        <f t="shared" si="187"/>
        <v>8398</v>
      </c>
      <c r="L447" s="6">
        <f t="shared" si="188"/>
        <v>0</v>
      </c>
      <c r="M447" s="6">
        <f t="shared" si="189"/>
        <v>0</v>
      </c>
      <c r="N447" s="7"/>
      <c r="O447" s="7"/>
      <c r="P447" s="7"/>
      <c r="Q447" s="7"/>
      <c r="R447" s="7"/>
      <c r="S447" s="7"/>
      <c r="T447" s="7"/>
      <c r="U447" s="7"/>
      <c r="V447" s="59"/>
    </row>
    <row r="448" spans="1:22" s="1" customFormat="1" x14ac:dyDescent="0.25">
      <c r="A448" s="80"/>
      <c r="B448" s="83"/>
      <c r="C448" s="86"/>
      <c r="D448" s="4" t="s">
        <v>27</v>
      </c>
      <c r="E448" s="8">
        <v>68.88</v>
      </c>
      <c r="F448" s="6">
        <v>2.63</v>
      </c>
      <c r="G448" s="6">
        <v>95</v>
      </c>
      <c r="H448" s="7">
        <v>181.15</v>
      </c>
      <c r="I448" s="7">
        <v>6543.6</v>
      </c>
      <c r="J448" s="6">
        <f t="shared" si="190"/>
        <v>181.15</v>
      </c>
      <c r="K448" s="6">
        <f t="shared" si="187"/>
        <v>6543.6</v>
      </c>
      <c r="L448" s="6">
        <f t="shared" si="188"/>
        <v>0</v>
      </c>
      <c r="M448" s="6">
        <f t="shared" si="189"/>
        <v>0</v>
      </c>
      <c r="N448" s="7"/>
      <c r="O448" s="7"/>
      <c r="P448" s="7"/>
      <c r="Q448" s="7"/>
      <c r="R448" s="7"/>
      <c r="S448" s="7"/>
      <c r="T448" s="7"/>
      <c r="U448" s="7"/>
      <c r="V448" s="59"/>
    </row>
    <row r="449" spans="1:22" s="1" customFormat="1" x14ac:dyDescent="0.25">
      <c r="A449" s="80"/>
      <c r="B449" s="83"/>
      <c r="C449" s="86"/>
      <c r="D449" s="4" t="s">
        <v>28</v>
      </c>
      <c r="E449" s="8">
        <v>79.8</v>
      </c>
      <c r="F449" s="6">
        <v>2.63</v>
      </c>
      <c r="G449" s="6">
        <v>95</v>
      </c>
      <c r="H449" s="7">
        <v>209.87</v>
      </c>
      <c r="I449" s="7">
        <v>7581</v>
      </c>
      <c r="J449" s="6">
        <f t="shared" si="190"/>
        <v>209.87</v>
      </c>
      <c r="K449" s="6">
        <f t="shared" si="187"/>
        <v>7581</v>
      </c>
      <c r="L449" s="6">
        <f t="shared" si="188"/>
        <v>0</v>
      </c>
      <c r="M449" s="6">
        <f t="shared" si="189"/>
        <v>0</v>
      </c>
      <c r="N449" s="7"/>
      <c r="O449" s="7"/>
      <c r="P449" s="7"/>
      <c r="Q449" s="7"/>
      <c r="R449" s="7"/>
      <c r="S449" s="7"/>
      <c r="T449" s="7"/>
      <c r="U449" s="7"/>
      <c r="V449" s="59"/>
    </row>
    <row r="450" spans="1:22" s="1" customFormat="1" x14ac:dyDescent="0.25">
      <c r="A450" s="80"/>
      <c r="B450" s="83"/>
      <c r="C450" s="86"/>
      <c r="D450" s="4" t="s">
        <v>29</v>
      </c>
      <c r="E450" s="8">
        <v>70.459999999999994</v>
      </c>
      <c r="F450" s="6">
        <v>2.63</v>
      </c>
      <c r="G450" s="6">
        <v>95</v>
      </c>
      <c r="H450" s="7">
        <v>185.31</v>
      </c>
      <c r="I450" s="7">
        <v>6693.7</v>
      </c>
      <c r="J450" s="6">
        <f t="shared" si="190"/>
        <v>185.31</v>
      </c>
      <c r="K450" s="6">
        <f t="shared" si="187"/>
        <v>6693.7</v>
      </c>
      <c r="L450" s="6">
        <f t="shared" si="188"/>
        <v>0</v>
      </c>
      <c r="M450" s="6">
        <f t="shared" si="189"/>
        <v>0</v>
      </c>
      <c r="N450" s="7"/>
      <c r="O450" s="7"/>
      <c r="P450" s="7"/>
      <c r="Q450" s="7"/>
      <c r="R450" s="7"/>
      <c r="S450" s="7"/>
      <c r="T450" s="7"/>
      <c r="U450" s="7"/>
      <c r="V450" s="59"/>
    </row>
    <row r="451" spans="1:22" s="1" customFormat="1" x14ac:dyDescent="0.25">
      <c r="A451" s="80"/>
      <c r="B451" s="83"/>
      <c r="C451" s="87"/>
      <c r="D451" s="4" t="s">
        <v>30</v>
      </c>
      <c r="E451" s="8">
        <v>56.28</v>
      </c>
      <c r="F451" s="6">
        <v>2.63</v>
      </c>
      <c r="G451" s="6">
        <v>95</v>
      </c>
      <c r="H451" s="7">
        <v>148.02000000000001</v>
      </c>
      <c r="I451" s="7">
        <v>5346.6</v>
      </c>
      <c r="J451" s="6">
        <f t="shared" si="190"/>
        <v>148.02000000000001</v>
      </c>
      <c r="K451" s="6">
        <f t="shared" si="187"/>
        <v>5346.6</v>
      </c>
      <c r="L451" s="6">
        <f t="shared" si="188"/>
        <v>0</v>
      </c>
      <c r="M451" s="6">
        <f t="shared" si="189"/>
        <v>0</v>
      </c>
      <c r="N451" s="7"/>
      <c r="O451" s="7"/>
      <c r="P451" s="7"/>
      <c r="Q451" s="7"/>
      <c r="R451" s="7"/>
      <c r="S451" s="7"/>
      <c r="T451" s="7"/>
      <c r="U451" s="7"/>
      <c r="V451" s="59"/>
    </row>
    <row r="452" spans="1:22" s="13" customFormat="1" x14ac:dyDescent="0.25">
      <c r="A452" s="80"/>
      <c r="B452" s="83"/>
      <c r="C452" s="18" t="s">
        <v>32</v>
      </c>
      <c r="D452" s="10" t="s">
        <v>74</v>
      </c>
      <c r="E452" s="11">
        <f>SUM(E440:E451)</f>
        <v>824.58</v>
      </c>
      <c r="F452" s="10"/>
      <c r="G452" s="10"/>
      <c r="H452" s="12">
        <f>SUM(H440:H451)</f>
        <v>2168.65</v>
      </c>
      <c r="I452" s="12">
        <f t="shared" ref="I452:U452" si="191">SUM(I440:I451)</f>
        <v>78335.099999999991</v>
      </c>
      <c r="J452" s="12">
        <f t="shared" si="191"/>
        <v>2168.65</v>
      </c>
      <c r="K452" s="12">
        <f t="shared" si="191"/>
        <v>78335.099999999991</v>
      </c>
      <c r="L452" s="12">
        <f t="shared" si="191"/>
        <v>0</v>
      </c>
      <c r="M452" s="12">
        <f t="shared" si="191"/>
        <v>0</v>
      </c>
      <c r="N452" s="12">
        <f t="shared" si="191"/>
        <v>0</v>
      </c>
      <c r="O452" s="12">
        <f t="shared" si="191"/>
        <v>0</v>
      </c>
      <c r="P452" s="12">
        <f t="shared" si="191"/>
        <v>0</v>
      </c>
      <c r="Q452" s="12">
        <f t="shared" si="191"/>
        <v>0</v>
      </c>
      <c r="R452" s="12">
        <f t="shared" si="191"/>
        <v>0</v>
      </c>
      <c r="S452" s="12">
        <f t="shared" si="191"/>
        <v>0</v>
      </c>
      <c r="T452" s="12">
        <f t="shared" si="191"/>
        <v>0</v>
      </c>
      <c r="U452" s="12">
        <f t="shared" si="191"/>
        <v>0</v>
      </c>
      <c r="V452" s="39"/>
    </row>
    <row r="453" spans="1:22" ht="14.45" customHeight="1" thickBot="1" x14ac:dyDescent="0.3">
      <c r="A453" s="81"/>
      <c r="B453" s="84"/>
      <c r="C453" s="22" t="s">
        <v>31</v>
      </c>
      <c r="D453" s="67">
        <v>44926</v>
      </c>
      <c r="E453" s="23"/>
      <c r="F453" s="22"/>
      <c r="G453" s="22"/>
      <c r="H453" s="41">
        <v>10522.75</v>
      </c>
      <c r="I453" s="41">
        <v>112823.76</v>
      </c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27"/>
    </row>
    <row r="454" spans="1:22" ht="14.45" customHeight="1" x14ac:dyDescent="0.25">
      <c r="A454" s="79">
        <v>31</v>
      </c>
      <c r="B454" s="82" t="s">
        <v>63</v>
      </c>
      <c r="C454" s="34"/>
      <c r="D454" s="34"/>
      <c r="E454" s="60">
        <v>0</v>
      </c>
      <c r="F454" s="45"/>
      <c r="G454" s="45"/>
      <c r="H454" s="36"/>
      <c r="I454" s="36"/>
      <c r="J454" s="44"/>
      <c r="K454" s="44"/>
      <c r="L454" s="44"/>
      <c r="M454" s="44"/>
      <c r="N454" s="36"/>
      <c r="O454" s="36"/>
      <c r="P454" s="36"/>
      <c r="Q454" s="36"/>
      <c r="R454" s="36"/>
      <c r="S454" s="36"/>
      <c r="T454" s="36"/>
      <c r="U454" s="36"/>
      <c r="V454" s="37"/>
    </row>
    <row r="455" spans="1:22" s="1" customFormat="1" ht="14.45" customHeight="1" x14ac:dyDescent="0.25">
      <c r="A455" s="80"/>
      <c r="B455" s="83"/>
      <c r="C455" s="85" t="s">
        <v>53</v>
      </c>
      <c r="D455" s="4" t="s">
        <v>19</v>
      </c>
      <c r="E455" s="8">
        <v>0</v>
      </c>
      <c r="F455" s="6">
        <v>2.63</v>
      </c>
      <c r="G455" s="6">
        <v>95</v>
      </c>
      <c r="H455" s="7"/>
      <c r="I455" s="7"/>
      <c r="J455" s="6">
        <f>ROUND((E455*F455),2)</f>
        <v>0</v>
      </c>
      <c r="K455" s="6">
        <f>ROUND((E455*G455),2)</f>
        <v>0</v>
      </c>
      <c r="L455" s="6">
        <f>J455-H455</f>
        <v>0</v>
      </c>
      <c r="M455" s="6">
        <f>K455-I455</f>
        <v>0</v>
      </c>
      <c r="N455" s="7">
        <v>0</v>
      </c>
      <c r="O455" s="7">
        <v>0</v>
      </c>
      <c r="P455" s="7"/>
      <c r="Q455" s="7"/>
      <c r="R455" s="7"/>
      <c r="S455" s="7"/>
      <c r="T455" s="7"/>
      <c r="U455" s="7"/>
      <c r="V455" s="38"/>
    </row>
    <row r="456" spans="1:22" s="1" customFormat="1" x14ac:dyDescent="0.25">
      <c r="A456" s="80"/>
      <c r="B456" s="83"/>
      <c r="C456" s="86"/>
      <c r="D456" s="4" t="s">
        <v>20</v>
      </c>
      <c r="E456" s="8">
        <v>0</v>
      </c>
      <c r="F456" s="6">
        <v>2.63</v>
      </c>
      <c r="G456" s="6">
        <v>95</v>
      </c>
      <c r="H456" s="7"/>
      <c r="I456" s="7"/>
      <c r="J456" s="6">
        <f>ROUND((E456*F456),2)</f>
        <v>0</v>
      </c>
      <c r="K456" s="6">
        <f t="shared" ref="K456:K466" si="192">ROUND((E456*G456),2)</f>
        <v>0</v>
      </c>
      <c r="L456" s="6">
        <f t="shared" ref="L456:L466" si="193">J456-H456</f>
        <v>0</v>
      </c>
      <c r="M456" s="6">
        <f t="shared" ref="M456:M466" si="194">K456-I456</f>
        <v>0</v>
      </c>
      <c r="N456" s="7">
        <v>0</v>
      </c>
      <c r="O456" s="7">
        <v>0</v>
      </c>
      <c r="P456" s="7"/>
      <c r="Q456" s="7"/>
      <c r="R456" s="7"/>
      <c r="S456" s="7"/>
      <c r="T456" s="7"/>
      <c r="U456" s="7"/>
      <c r="V456" s="38"/>
    </row>
    <row r="457" spans="1:22" s="1" customFormat="1" x14ac:dyDescent="0.25">
      <c r="A457" s="80"/>
      <c r="B457" s="83"/>
      <c r="C457" s="86"/>
      <c r="D457" s="4" t="s">
        <v>21</v>
      </c>
      <c r="E457" s="8">
        <v>0</v>
      </c>
      <c r="F457" s="6">
        <v>2.63</v>
      </c>
      <c r="G457" s="6">
        <v>95</v>
      </c>
      <c r="H457" s="7"/>
      <c r="I457" s="7"/>
      <c r="J457" s="6">
        <f t="shared" ref="J457:J466" si="195">ROUND((E457*F457),2)</f>
        <v>0</v>
      </c>
      <c r="K457" s="6">
        <f t="shared" si="192"/>
        <v>0</v>
      </c>
      <c r="L457" s="6">
        <f t="shared" si="193"/>
        <v>0</v>
      </c>
      <c r="M457" s="6">
        <f t="shared" si="194"/>
        <v>0</v>
      </c>
      <c r="N457" s="7"/>
      <c r="O457" s="7"/>
      <c r="P457" s="7"/>
      <c r="Q457" s="7"/>
      <c r="R457" s="7"/>
      <c r="S457" s="7"/>
      <c r="T457" s="7"/>
      <c r="U457" s="7"/>
      <c r="V457" s="38"/>
    </row>
    <row r="458" spans="1:22" s="1" customFormat="1" x14ac:dyDescent="0.25">
      <c r="A458" s="80"/>
      <c r="B458" s="83"/>
      <c r="C458" s="86"/>
      <c r="D458" s="4" t="s">
        <v>22</v>
      </c>
      <c r="E458" s="8">
        <v>0</v>
      </c>
      <c r="F458" s="6">
        <v>2.63</v>
      </c>
      <c r="G458" s="6">
        <v>95</v>
      </c>
      <c r="H458" s="7"/>
      <c r="I458" s="7"/>
      <c r="J458" s="6">
        <f t="shared" si="195"/>
        <v>0</v>
      </c>
      <c r="K458" s="6">
        <f t="shared" si="192"/>
        <v>0</v>
      </c>
      <c r="L458" s="6">
        <f t="shared" si="193"/>
        <v>0</v>
      </c>
      <c r="M458" s="6">
        <f t="shared" si="194"/>
        <v>0</v>
      </c>
      <c r="N458" s="7"/>
      <c r="O458" s="7"/>
      <c r="P458" s="7"/>
      <c r="Q458" s="7"/>
      <c r="R458" s="7"/>
      <c r="S458" s="7"/>
      <c r="T458" s="7"/>
      <c r="U458" s="7"/>
      <c r="V458" s="38"/>
    </row>
    <row r="459" spans="1:22" s="1" customFormat="1" x14ac:dyDescent="0.25">
      <c r="A459" s="80"/>
      <c r="B459" s="83"/>
      <c r="C459" s="86"/>
      <c r="D459" s="4" t="s">
        <v>23</v>
      </c>
      <c r="E459" s="8">
        <v>0</v>
      </c>
      <c r="F459" s="6">
        <v>2.63</v>
      </c>
      <c r="G459" s="6">
        <v>95</v>
      </c>
      <c r="H459" s="7"/>
      <c r="I459" s="7"/>
      <c r="J459" s="6">
        <f t="shared" si="195"/>
        <v>0</v>
      </c>
      <c r="K459" s="6">
        <f t="shared" si="192"/>
        <v>0</v>
      </c>
      <c r="L459" s="6">
        <f t="shared" si="193"/>
        <v>0</v>
      </c>
      <c r="M459" s="6">
        <f t="shared" si="194"/>
        <v>0</v>
      </c>
      <c r="N459" s="7"/>
      <c r="O459" s="7"/>
      <c r="P459" s="7"/>
      <c r="Q459" s="7"/>
      <c r="R459" s="7"/>
      <c r="S459" s="7"/>
      <c r="T459" s="7"/>
      <c r="U459" s="7"/>
      <c r="V459" s="38"/>
    </row>
    <row r="460" spans="1:22" s="1" customFormat="1" x14ac:dyDescent="0.25">
      <c r="A460" s="80"/>
      <c r="B460" s="83"/>
      <c r="C460" s="86"/>
      <c r="D460" s="4" t="s">
        <v>24</v>
      </c>
      <c r="E460" s="8">
        <v>0</v>
      </c>
      <c r="F460" s="6">
        <v>2.63</v>
      </c>
      <c r="G460" s="6">
        <v>95</v>
      </c>
      <c r="H460" s="7"/>
      <c r="I460" s="7"/>
      <c r="J460" s="6">
        <f t="shared" si="195"/>
        <v>0</v>
      </c>
      <c r="K460" s="6">
        <f t="shared" si="192"/>
        <v>0</v>
      </c>
      <c r="L460" s="6">
        <f t="shared" si="193"/>
        <v>0</v>
      </c>
      <c r="M460" s="6">
        <f t="shared" si="194"/>
        <v>0</v>
      </c>
      <c r="N460" s="7"/>
      <c r="O460" s="7"/>
      <c r="P460" s="7"/>
      <c r="Q460" s="7"/>
      <c r="R460" s="7"/>
      <c r="S460" s="7"/>
      <c r="T460" s="7"/>
      <c r="U460" s="7"/>
      <c r="V460" s="38"/>
    </row>
    <row r="461" spans="1:22" s="1" customFormat="1" x14ac:dyDescent="0.25">
      <c r="A461" s="80"/>
      <c r="B461" s="83"/>
      <c r="C461" s="86"/>
      <c r="D461" s="4" t="s">
        <v>25</v>
      </c>
      <c r="E461" s="8">
        <v>0</v>
      </c>
      <c r="F461" s="6">
        <v>2.63</v>
      </c>
      <c r="G461" s="6">
        <v>95</v>
      </c>
      <c r="H461" s="7"/>
      <c r="I461" s="7"/>
      <c r="J461" s="6">
        <f t="shared" si="195"/>
        <v>0</v>
      </c>
      <c r="K461" s="6">
        <f t="shared" si="192"/>
        <v>0</v>
      </c>
      <c r="L461" s="6">
        <f t="shared" si="193"/>
        <v>0</v>
      </c>
      <c r="M461" s="6">
        <f t="shared" si="194"/>
        <v>0</v>
      </c>
      <c r="N461" s="7"/>
      <c r="O461" s="7"/>
      <c r="P461" s="7"/>
      <c r="Q461" s="7"/>
      <c r="R461" s="7"/>
      <c r="S461" s="7"/>
      <c r="T461" s="7"/>
      <c r="U461" s="7"/>
      <c r="V461" s="38"/>
    </row>
    <row r="462" spans="1:22" s="1" customFormat="1" x14ac:dyDescent="0.25">
      <c r="A462" s="80"/>
      <c r="B462" s="83"/>
      <c r="C462" s="86"/>
      <c r="D462" s="4" t="s">
        <v>26</v>
      </c>
      <c r="E462" s="8">
        <v>0</v>
      </c>
      <c r="F462" s="6">
        <v>2.63</v>
      </c>
      <c r="G462" s="6">
        <v>95</v>
      </c>
      <c r="H462" s="7"/>
      <c r="I462" s="7"/>
      <c r="J462" s="6">
        <f t="shared" si="195"/>
        <v>0</v>
      </c>
      <c r="K462" s="6">
        <f t="shared" si="192"/>
        <v>0</v>
      </c>
      <c r="L462" s="6">
        <f t="shared" si="193"/>
        <v>0</v>
      </c>
      <c r="M462" s="6">
        <f t="shared" si="194"/>
        <v>0</v>
      </c>
      <c r="N462" s="7"/>
      <c r="O462" s="7"/>
      <c r="P462" s="7"/>
      <c r="Q462" s="7"/>
      <c r="R462" s="7"/>
      <c r="S462" s="7"/>
      <c r="T462" s="7"/>
      <c r="U462" s="7"/>
      <c r="V462" s="38"/>
    </row>
    <row r="463" spans="1:22" s="1" customFormat="1" x14ac:dyDescent="0.25">
      <c r="A463" s="80"/>
      <c r="B463" s="83"/>
      <c r="C463" s="86"/>
      <c r="D463" s="4" t="s">
        <v>27</v>
      </c>
      <c r="E463" s="8">
        <v>0</v>
      </c>
      <c r="F463" s="6">
        <v>2.63</v>
      </c>
      <c r="G463" s="6">
        <v>95</v>
      </c>
      <c r="H463" s="7"/>
      <c r="I463" s="7"/>
      <c r="J463" s="6">
        <f t="shared" si="195"/>
        <v>0</v>
      </c>
      <c r="K463" s="6">
        <f t="shared" si="192"/>
        <v>0</v>
      </c>
      <c r="L463" s="6">
        <f t="shared" si="193"/>
        <v>0</v>
      </c>
      <c r="M463" s="6">
        <f t="shared" si="194"/>
        <v>0</v>
      </c>
      <c r="N463" s="7"/>
      <c r="O463" s="7"/>
      <c r="P463" s="7"/>
      <c r="Q463" s="7"/>
      <c r="R463" s="7"/>
      <c r="S463" s="7"/>
      <c r="T463" s="7"/>
      <c r="U463" s="7"/>
      <c r="V463" s="38"/>
    </row>
    <row r="464" spans="1:22" s="1" customFormat="1" x14ac:dyDescent="0.25">
      <c r="A464" s="80"/>
      <c r="B464" s="83"/>
      <c r="C464" s="86"/>
      <c r="D464" s="4" t="s">
        <v>28</v>
      </c>
      <c r="E464" s="8">
        <v>0</v>
      </c>
      <c r="F464" s="6">
        <v>2.63</v>
      </c>
      <c r="G464" s="6">
        <v>95</v>
      </c>
      <c r="H464" s="7"/>
      <c r="I464" s="7"/>
      <c r="J464" s="6">
        <f t="shared" si="195"/>
        <v>0</v>
      </c>
      <c r="K464" s="6">
        <f t="shared" si="192"/>
        <v>0</v>
      </c>
      <c r="L464" s="6">
        <f t="shared" si="193"/>
        <v>0</v>
      </c>
      <c r="M464" s="6">
        <f t="shared" si="194"/>
        <v>0</v>
      </c>
      <c r="N464" s="7"/>
      <c r="O464" s="7"/>
      <c r="P464" s="7"/>
      <c r="Q464" s="7"/>
      <c r="R464" s="7"/>
      <c r="S464" s="7"/>
      <c r="T464" s="7"/>
      <c r="U464" s="7"/>
      <c r="V464" s="38"/>
    </row>
    <row r="465" spans="1:22" s="1" customFormat="1" x14ac:dyDescent="0.25">
      <c r="A465" s="80"/>
      <c r="B465" s="83"/>
      <c r="C465" s="86"/>
      <c r="D465" s="4" t="s">
        <v>29</v>
      </c>
      <c r="E465" s="8"/>
      <c r="F465" s="6">
        <v>2.63</v>
      </c>
      <c r="G465" s="6">
        <v>95</v>
      </c>
      <c r="H465" s="7"/>
      <c r="I465" s="7"/>
      <c r="J465" s="6">
        <f t="shared" si="195"/>
        <v>0</v>
      </c>
      <c r="K465" s="6">
        <f t="shared" si="192"/>
        <v>0</v>
      </c>
      <c r="L465" s="6">
        <f t="shared" si="193"/>
        <v>0</v>
      </c>
      <c r="M465" s="6">
        <f t="shared" si="194"/>
        <v>0</v>
      </c>
      <c r="N465" s="7"/>
      <c r="O465" s="7"/>
      <c r="P465" s="7"/>
      <c r="Q465" s="7"/>
      <c r="R465" s="7"/>
      <c r="S465" s="7"/>
      <c r="T465" s="7"/>
      <c r="U465" s="7"/>
      <c r="V465" s="38"/>
    </row>
    <row r="466" spans="1:22" s="1" customFormat="1" x14ac:dyDescent="0.25">
      <c r="A466" s="80"/>
      <c r="B466" s="83"/>
      <c r="C466" s="87"/>
      <c r="D466" s="4" t="s">
        <v>30</v>
      </c>
      <c r="E466" s="8"/>
      <c r="F466" s="6">
        <v>2.63</v>
      </c>
      <c r="G466" s="6">
        <v>95</v>
      </c>
      <c r="H466" s="7"/>
      <c r="I466" s="7"/>
      <c r="J466" s="6">
        <f t="shared" si="195"/>
        <v>0</v>
      </c>
      <c r="K466" s="6">
        <f t="shared" si="192"/>
        <v>0</v>
      </c>
      <c r="L466" s="6">
        <f t="shared" si="193"/>
        <v>0</v>
      </c>
      <c r="M466" s="6">
        <f t="shared" si="194"/>
        <v>0</v>
      </c>
      <c r="N466" s="7"/>
      <c r="O466" s="7"/>
      <c r="P466" s="7"/>
      <c r="Q466" s="7"/>
      <c r="R466" s="7"/>
      <c r="S466" s="7"/>
      <c r="T466" s="7"/>
      <c r="U466" s="7"/>
      <c r="V466" s="38"/>
    </row>
    <row r="467" spans="1:22" s="13" customFormat="1" x14ac:dyDescent="0.25">
      <c r="A467" s="80"/>
      <c r="B467" s="83"/>
      <c r="C467" s="18" t="s">
        <v>32</v>
      </c>
      <c r="D467" s="10" t="s">
        <v>74</v>
      </c>
      <c r="E467" s="11">
        <f>SUM(E455:E466)</f>
        <v>0</v>
      </c>
      <c r="F467" s="10"/>
      <c r="G467" s="10"/>
      <c r="H467" s="12">
        <f>SUM(H455:H466)</f>
        <v>0</v>
      </c>
      <c r="I467" s="12">
        <f t="shared" ref="I467:U467" si="196">SUM(I455:I466)</f>
        <v>0</v>
      </c>
      <c r="J467" s="12">
        <f t="shared" si="196"/>
        <v>0</v>
      </c>
      <c r="K467" s="12">
        <f t="shared" si="196"/>
        <v>0</v>
      </c>
      <c r="L467" s="12">
        <f t="shared" si="196"/>
        <v>0</v>
      </c>
      <c r="M467" s="12">
        <f t="shared" si="196"/>
        <v>0</v>
      </c>
      <c r="N467" s="12">
        <f t="shared" si="196"/>
        <v>0</v>
      </c>
      <c r="O467" s="12">
        <f t="shared" si="196"/>
        <v>0</v>
      </c>
      <c r="P467" s="12">
        <f t="shared" si="196"/>
        <v>0</v>
      </c>
      <c r="Q467" s="12">
        <f t="shared" si="196"/>
        <v>0</v>
      </c>
      <c r="R467" s="12">
        <f t="shared" si="196"/>
        <v>0</v>
      </c>
      <c r="S467" s="12">
        <f t="shared" si="196"/>
        <v>0</v>
      </c>
      <c r="T467" s="12">
        <f t="shared" si="196"/>
        <v>0</v>
      </c>
      <c r="U467" s="12">
        <f t="shared" si="196"/>
        <v>0</v>
      </c>
      <c r="V467" s="39"/>
    </row>
    <row r="468" spans="1:22" ht="14.45" customHeight="1" thickBot="1" x14ac:dyDescent="0.3">
      <c r="A468" s="81"/>
      <c r="B468" s="84"/>
      <c r="C468" s="22" t="s">
        <v>31</v>
      </c>
      <c r="D468" s="67">
        <v>44926</v>
      </c>
      <c r="E468" s="23">
        <f>E467+E454</f>
        <v>0</v>
      </c>
      <c r="F468" s="22"/>
      <c r="G468" s="22"/>
      <c r="H468" s="41"/>
      <c r="I468" s="41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27"/>
    </row>
  </sheetData>
  <mergeCells count="114">
    <mergeCell ref="B34:B48"/>
    <mergeCell ref="V1:V2"/>
    <mergeCell ref="C5:C16"/>
    <mergeCell ref="P1:P2"/>
    <mergeCell ref="Q1:Q2"/>
    <mergeCell ref="T1:T2"/>
    <mergeCell ref="G1:G2"/>
    <mergeCell ref="R1:R2"/>
    <mergeCell ref="S1:S2"/>
    <mergeCell ref="F1:F2"/>
    <mergeCell ref="N1:N2"/>
    <mergeCell ref="E1:E2"/>
    <mergeCell ref="M1:M2"/>
    <mergeCell ref="U1:U2"/>
    <mergeCell ref="O1:O2"/>
    <mergeCell ref="H1:H2"/>
    <mergeCell ref="I1:I2"/>
    <mergeCell ref="J1:J2"/>
    <mergeCell ref="K1:K2"/>
    <mergeCell ref="L1:L2"/>
    <mergeCell ref="C35:C46"/>
    <mergeCell ref="C110:C121"/>
    <mergeCell ref="C95:C106"/>
    <mergeCell ref="A1:A2"/>
    <mergeCell ref="C1:D1"/>
    <mergeCell ref="B1:B2"/>
    <mergeCell ref="A79:A93"/>
    <mergeCell ref="B79:B93"/>
    <mergeCell ref="A94:A108"/>
    <mergeCell ref="C80:C91"/>
    <mergeCell ref="B94:B108"/>
    <mergeCell ref="A49:A63"/>
    <mergeCell ref="B49:B63"/>
    <mergeCell ref="A64:A78"/>
    <mergeCell ref="B64:B78"/>
    <mergeCell ref="A109:A123"/>
    <mergeCell ref="B109:B123"/>
    <mergeCell ref="C65:C76"/>
    <mergeCell ref="A4:A18"/>
    <mergeCell ref="B4:B18"/>
    <mergeCell ref="A19:A33"/>
    <mergeCell ref="A34:A48"/>
    <mergeCell ref="C20:C31"/>
    <mergeCell ref="C50:C61"/>
    <mergeCell ref="B19:B33"/>
    <mergeCell ref="A229:A243"/>
    <mergeCell ref="B229:B243"/>
    <mergeCell ref="C230:C241"/>
    <mergeCell ref="C125:C136"/>
    <mergeCell ref="A184:A198"/>
    <mergeCell ref="B184:B198"/>
    <mergeCell ref="C185:C196"/>
    <mergeCell ref="A199:A213"/>
    <mergeCell ref="B199:B213"/>
    <mergeCell ref="C200:C211"/>
    <mergeCell ref="A169:A183"/>
    <mergeCell ref="B169:B183"/>
    <mergeCell ref="C170:C181"/>
    <mergeCell ref="A124:A138"/>
    <mergeCell ref="B124:B138"/>
    <mergeCell ref="A139:A153"/>
    <mergeCell ref="B139:B153"/>
    <mergeCell ref="C140:C151"/>
    <mergeCell ref="A154:A168"/>
    <mergeCell ref="B154:B168"/>
    <mergeCell ref="C155:C166"/>
    <mergeCell ref="A214:A228"/>
    <mergeCell ref="B214:B228"/>
    <mergeCell ref="C215:C226"/>
    <mergeCell ref="A274:A288"/>
    <mergeCell ref="B274:B288"/>
    <mergeCell ref="C275:C286"/>
    <mergeCell ref="A289:A303"/>
    <mergeCell ref="B289:B303"/>
    <mergeCell ref="C290:C301"/>
    <mergeCell ref="A244:A258"/>
    <mergeCell ref="B244:B258"/>
    <mergeCell ref="C245:C256"/>
    <mergeCell ref="A259:A273"/>
    <mergeCell ref="B259:B273"/>
    <mergeCell ref="C260:C271"/>
    <mergeCell ref="A334:A348"/>
    <mergeCell ref="B334:B348"/>
    <mergeCell ref="C335:C346"/>
    <mergeCell ref="A349:A363"/>
    <mergeCell ref="B349:B363"/>
    <mergeCell ref="C350:C361"/>
    <mergeCell ref="A304:A318"/>
    <mergeCell ref="B304:B318"/>
    <mergeCell ref="C305:C316"/>
    <mergeCell ref="A319:A333"/>
    <mergeCell ref="B319:B333"/>
    <mergeCell ref="C320:C331"/>
    <mergeCell ref="A394:A408"/>
    <mergeCell ref="B394:B408"/>
    <mergeCell ref="C395:C406"/>
    <mergeCell ref="A409:A423"/>
    <mergeCell ref="B409:B423"/>
    <mergeCell ref="C410:C421"/>
    <mergeCell ref="A364:A378"/>
    <mergeCell ref="B364:B378"/>
    <mergeCell ref="C365:C376"/>
    <mergeCell ref="A379:A393"/>
    <mergeCell ref="B379:B393"/>
    <mergeCell ref="C380:C391"/>
    <mergeCell ref="A454:A468"/>
    <mergeCell ref="B454:B468"/>
    <mergeCell ref="C455:C466"/>
    <mergeCell ref="A424:A438"/>
    <mergeCell ref="B424:B438"/>
    <mergeCell ref="C425:C436"/>
    <mergeCell ref="A439:A453"/>
    <mergeCell ref="B439:B453"/>
    <mergeCell ref="C440:C451"/>
  </mergeCells>
  <phoneticPr fontId="2" type="noConversion"/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WASTE-DB</cp:lastModifiedBy>
  <cp:lastPrinted>2021-04-07T10:59:50Z</cp:lastPrinted>
  <dcterms:created xsi:type="dcterms:W3CDTF">2021-04-06T06:57:50Z</dcterms:created>
  <dcterms:modified xsi:type="dcterms:W3CDTF">2024-04-12T06:37:19Z</dcterms:modified>
</cp:coreProperties>
</file>